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xr:revisionPtr revIDLastSave="0" documentId="8_{5FB9E838-44AC-49C4-B241-9D74C4271B8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7" i="1" l="1"/>
  <c r="C78" i="1" s="1"/>
  <c r="C81" i="1" s="1"/>
  <c r="C76" i="1"/>
  <c r="D75" i="1"/>
  <c r="D77" i="1" s="1"/>
  <c r="D80" i="1" s="1"/>
  <c r="D74" i="1"/>
  <c r="C74" i="1"/>
  <c r="D72" i="1"/>
  <c r="C59" i="1"/>
  <c r="D58" i="1"/>
  <c r="D60" i="1" s="1"/>
  <c r="D63" i="1" s="1"/>
  <c r="C57" i="1"/>
  <c r="C60" i="1" s="1"/>
  <c r="C61" i="1" s="1"/>
  <c r="C64" i="1" s="1"/>
  <c r="D55" i="1"/>
  <c r="D57" i="1" s="1"/>
  <c r="C43" i="1"/>
  <c r="C44" i="1" s="1"/>
  <c r="C47" i="1" s="1"/>
  <c r="C42" i="1"/>
  <c r="D41" i="1"/>
  <c r="D42" i="1" s="1"/>
  <c r="C40" i="1"/>
  <c r="D38" i="1"/>
  <c r="D40" i="1" s="1"/>
  <c r="C26" i="1"/>
  <c r="C27" i="1" s="1"/>
  <c r="C30" i="1" s="1"/>
  <c r="D25" i="1"/>
  <c r="C25" i="1"/>
  <c r="D24" i="1"/>
  <c r="C23" i="1"/>
  <c r="D21" i="1"/>
  <c r="D23" i="1" s="1"/>
  <c r="C10" i="1"/>
  <c r="C11" i="1" s="1"/>
  <c r="C14" i="1" s="1"/>
  <c r="C9" i="1"/>
  <c r="D8" i="1"/>
  <c r="D10" i="1" s="1"/>
  <c r="D13" i="1" s="1"/>
  <c r="D7" i="1"/>
  <c r="D11" i="1" s="1"/>
  <c r="C7" i="1"/>
  <c r="D5" i="1"/>
  <c r="D12" i="1" l="1"/>
  <c r="D14" i="1" s="1"/>
  <c r="D43" i="1"/>
  <c r="D46" i="1" s="1"/>
  <c r="D26" i="1"/>
  <c r="D29" i="1" s="1"/>
  <c r="D78" i="1"/>
  <c r="D61" i="1"/>
  <c r="D9" i="1"/>
  <c r="D76" i="1"/>
  <c r="D59" i="1"/>
  <c r="D62" i="1" l="1"/>
  <c r="D64" i="1" s="1"/>
  <c r="D79" i="1"/>
  <c r="D81" i="1" s="1"/>
  <c r="D27" i="1"/>
  <c r="D44" i="1"/>
  <c r="D45" i="1" l="1"/>
  <c r="D47" i="1" s="1"/>
  <c r="D28" i="1"/>
  <c r="D30" i="1" s="1"/>
</calcChain>
</file>

<file path=xl/sharedStrings.xml><?xml version="1.0" encoding="utf-8"?>
<sst xmlns="http://schemas.openxmlformats.org/spreadsheetml/2006/main" count="96" uniqueCount="24">
  <si>
    <t>TAK 23</t>
  </si>
  <si>
    <t>Verzekeringstaks</t>
  </si>
  <si>
    <t>Bruto geinvesteerd bedrag</t>
  </si>
  <si>
    <t>Netto geinvesteerd bedrag</t>
  </si>
  <si>
    <t>Geannualiseerd Rendement</t>
  </si>
  <si>
    <t>%obligaties</t>
  </si>
  <si>
    <t>%aandelen</t>
  </si>
  <si>
    <t>Totaal Rendement op 8 jaar (exclusief instapkosten en beheerskosten</t>
  </si>
  <si>
    <t>Looptijd in jaar</t>
  </si>
  <si>
    <t>Meerwaarde</t>
  </si>
  <si>
    <t>Netto geinvesteerd bedrag +  meerwaarde</t>
  </si>
  <si>
    <t>Beurstaks</t>
  </si>
  <si>
    <t>Roerende voorheffing</t>
  </si>
  <si>
    <t xml:space="preserve">Beurstaks </t>
  </si>
  <si>
    <t xml:space="preserve">Roerende voorheffing </t>
  </si>
  <si>
    <t xml:space="preserve">Totaal Rendement </t>
  </si>
  <si>
    <t>Bancair fonds</t>
  </si>
  <si>
    <t>Max Value Beurstaks</t>
  </si>
  <si>
    <t xml:space="preserve">Scenario met omslagpunt (meerwaarde waarbij de fiscale druk gelijk is) voor een obligatiefonds </t>
  </si>
  <si>
    <t>Voor simulaties op een bepaald bedrag of een vooropgesteld rendement, pas je de blauwe velden aan. De andere velden zullen automatisch volgen.</t>
  </si>
  <si>
    <t xml:space="preserve">Scenario met omslagpunt (meerwaarde waarbij de fiscale druk gelijk is) voor een defensief gemengd fonds </t>
  </si>
  <si>
    <t xml:space="preserve">Scenario met omslagpunt (meerwaarde waarbij de fiscale druk gelijk is) voor een neutraal gemengd fonds </t>
  </si>
  <si>
    <t>Scenario met omslagpunt (meerwaarde waarbij de fiscale druk gelijk is) voor een agressief gemengd fonds (75/25)</t>
  </si>
  <si>
    <t>Scenario met omslagpunt (meerwaarde waarbij de fiscale druk gelijk is) voor een agressief gemengd fonds (90/10)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</si>
</sst>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€&quot;\ #,##0.00;[Red]&quot;€&quot;\ \-#,##0.00"/>
  </numFmts>
  <fonts count="14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9"/>
      <color rgb="FFFFFFFF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</font>
    <font>
      <sz val="9"/>
      <name val="Arial"/>
      <family val="2"/>
    </font>
    <font>
      <sz val="10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 applyBorder="1" applyAlignment="1">
      <alignment horizontal="left" wrapText="1" readingOrder="1"/>
    </xf>
    <xf numFmtId="0" fontId="2" fillId="2" borderId="0" xfId="0" applyFont="1" applyFill="1" applyAlignment="1">
      <alignment horizontal="left" wrapText="1" readingOrder="1"/>
    </xf>
    <xf numFmtId="0" fontId="2" fillId="2" borderId="1" xfId="0" applyFont="1" applyFill="1" applyBorder="1" applyAlignment="1">
      <alignment horizontal="left" wrapText="1" readingOrder="1"/>
    </xf>
    <xf numFmtId="0" fontId="2" fillId="2" borderId="4" xfId="0" applyFont="1" applyFill="1" applyBorder="1" applyAlignment="1">
      <alignment horizontal="left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9" fontId="11" fillId="2" borderId="2" xfId="0" applyNumberFormat="1" applyFont="1" applyFill="1" applyBorder="1" applyAlignment="1">
      <alignment horizontal="center" vertical="center" wrapText="1" readingOrder="1"/>
    </xf>
    <xf numFmtId="0" fontId="12" fillId="2" borderId="3" xfId="0" applyFont="1" applyFill="1" applyBorder="1" applyAlignment="1">
      <alignment horizontal="center" vertical="center" wrapText="1" readingOrder="1"/>
    </xf>
    <xf numFmtId="0" fontId="11" fillId="2" borderId="2" xfId="0" applyFont="1" applyFill="1" applyBorder="1" applyAlignment="1">
      <alignment horizontal="center" vertical="center" wrapText="1" readingOrder="1"/>
    </xf>
    <xf numFmtId="10" fontId="11" fillId="2" borderId="2" xfId="0" applyNumberFormat="1" applyFont="1" applyFill="1" applyBorder="1" applyAlignment="1">
      <alignment horizontal="center" vertical="center" wrapText="1" readingOrder="1"/>
    </xf>
    <xf numFmtId="0" fontId="2" fillId="2" borderId="9" xfId="0" applyFont="1" applyFill="1" applyBorder="1" applyAlignment="1">
      <alignment horizontal="left" wrapText="1" readingOrder="1"/>
    </xf>
    <xf numFmtId="0" fontId="2" fillId="2" borderId="10" xfId="0" applyFont="1" applyFill="1" applyBorder="1" applyAlignment="1">
      <alignment horizontal="left" wrapText="1" readingOrder="1"/>
    </xf>
    <xf numFmtId="0" fontId="2" fillId="2" borderId="11" xfId="0" applyFont="1" applyFill="1" applyBorder="1" applyAlignment="1">
      <alignment horizontal="left" wrapText="1" readingOrder="1"/>
    </xf>
    <xf numFmtId="0" fontId="2" fillId="2" borderId="12" xfId="0" applyFont="1" applyFill="1" applyBorder="1" applyAlignment="1">
      <alignment horizontal="left" wrapText="1" readingOrder="1"/>
    </xf>
    <xf numFmtId="0" fontId="2" fillId="2" borderId="13" xfId="0" applyFont="1" applyFill="1" applyBorder="1" applyAlignment="1">
      <alignment horizontal="left" wrapText="1" readingOrder="1"/>
    </xf>
    <xf numFmtId="0" fontId="2" fillId="2" borderId="14" xfId="0" applyFont="1" applyFill="1" applyBorder="1" applyAlignment="1">
      <alignment horizontal="left" wrapText="1" readingOrder="1"/>
    </xf>
    <xf numFmtId="0" fontId="6" fillId="3" borderId="15" xfId="0" applyFont="1" applyFill="1" applyBorder="1" applyAlignment="1">
      <alignment horizontal="center" vertical="center" wrapText="1" readingOrder="1"/>
    </xf>
    <xf numFmtId="0" fontId="6" fillId="3" borderId="16" xfId="0" applyFont="1" applyFill="1" applyBorder="1" applyAlignment="1">
      <alignment horizontal="center" vertical="center" wrapText="1" readingOrder="1"/>
    </xf>
    <xf numFmtId="0" fontId="2" fillId="2" borderId="17" xfId="0" applyFont="1" applyFill="1" applyBorder="1" applyAlignment="1">
      <alignment horizontal="center" vertical="center" wrapText="1" readingOrder="1"/>
    </xf>
    <xf numFmtId="0" fontId="2" fillId="2" borderId="0" xfId="0" applyFont="1" applyFill="1" applyBorder="1" applyAlignment="1">
      <alignment horizontal="center" vertical="center" wrapText="1" readingOrder="1"/>
    </xf>
    <xf numFmtId="0" fontId="2" fillId="2" borderId="17" xfId="0" applyFont="1" applyFill="1" applyBorder="1" applyAlignment="1">
      <alignment horizontal="left" wrapText="1" readingOrder="1"/>
    </xf>
    <xf numFmtId="10" fontId="7" fillId="2" borderId="15" xfId="0" applyNumberFormat="1" applyFont="1" applyFill="1" applyBorder="1" applyAlignment="1">
      <alignment horizontal="center" vertical="center" wrapText="1" readingOrder="1"/>
    </xf>
    <xf numFmtId="8" fontId="7" fillId="2" borderId="15" xfId="0" applyNumberFormat="1" applyFont="1" applyFill="1" applyBorder="1" applyAlignment="1">
      <alignment horizontal="center" vertical="center" wrapText="1" readingOrder="1"/>
    </xf>
    <xf numFmtId="10" fontId="5" fillId="4" borderId="15" xfId="0" applyNumberFormat="1" applyFont="1" applyFill="1" applyBorder="1" applyAlignment="1">
      <alignment horizontal="center" vertical="center" wrapText="1" readingOrder="1"/>
    </xf>
    <xf numFmtId="10" fontId="8" fillId="2" borderId="15" xfId="0" applyNumberFormat="1" applyFont="1" applyFill="1" applyBorder="1" applyAlignment="1">
      <alignment horizontal="center" vertical="center" wrapText="1" readingOrder="1"/>
    </xf>
    <xf numFmtId="8" fontId="7" fillId="2" borderId="16" xfId="0" applyNumberFormat="1" applyFont="1" applyFill="1" applyBorder="1" applyAlignment="1">
      <alignment horizontal="center" vertical="center" wrapText="1" readingOrder="1"/>
    </xf>
    <xf numFmtId="10" fontId="7" fillId="2" borderId="18" xfId="0" applyNumberFormat="1" applyFont="1" applyFill="1" applyBorder="1" applyAlignment="1">
      <alignment horizontal="center" vertical="center" wrapText="1" readingOrder="1"/>
    </xf>
    <xf numFmtId="8" fontId="7" fillId="2" borderId="18" xfId="0" applyNumberFormat="1" applyFont="1" applyFill="1" applyBorder="1" applyAlignment="1">
      <alignment horizontal="center" vertical="center" wrapText="1" readingOrder="1"/>
    </xf>
    <xf numFmtId="10" fontId="5" fillId="4" borderId="18" xfId="0" applyNumberFormat="1" applyFont="1" applyFill="1" applyBorder="1" applyAlignment="1">
      <alignment horizontal="center" vertical="center" wrapText="1" readingOrder="1"/>
    </xf>
    <xf numFmtId="10" fontId="8" fillId="2" borderId="18" xfId="0" applyNumberFormat="1" applyFont="1" applyFill="1" applyBorder="1" applyAlignment="1">
      <alignment horizontal="center" vertical="center" wrapText="1" readingOrder="1"/>
    </xf>
    <xf numFmtId="8" fontId="7" fillId="2" borderId="19" xfId="0" applyNumberFormat="1" applyFont="1" applyFill="1" applyBorder="1" applyAlignment="1">
      <alignment horizontal="center" vertical="center" wrapText="1" readingOrder="1"/>
    </xf>
    <xf numFmtId="8" fontId="5" fillId="4" borderId="14" xfId="0" applyNumberFormat="1" applyFont="1" applyFill="1" applyBorder="1" applyAlignment="1">
      <alignment horizontal="center" vertical="center" wrapText="1" readingOrder="1"/>
    </xf>
    <xf numFmtId="8" fontId="5" fillId="4" borderId="20" xfId="0" applyNumberFormat="1" applyFont="1" applyFill="1" applyBorder="1" applyAlignment="1">
      <alignment horizontal="center" vertical="center" wrapText="1" readingOrder="1"/>
    </xf>
    <xf numFmtId="0" fontId="3" fillId="3" borderId="21" xfId="0" applyFont="1" applyFill="1" applyBorder="1" applyAlignment="1">
      <alignment horizontal="center" vertical="center" wrapText="1" readingOrder="1"/>
    </xf>
    <xf numFmtId="0" fontId="3" fillId="3" borderId="5" xfId="0" applyFont="1" applyFill="1" applyBorder="1" applyAlignment="1">
      <alignment horizontal="center" vertical="center" wrapText="1" readingOrder="1"/>
    </xf>
    <xf numFmtId="0" fontId="0" fillId="2" borderId="0" xfId="0" applyFill="1" applyBorder="1"/>
    <xf numFmtId="0" fontId="0" fillId="2" borderId="0" xfId="0" applyFill="1"/>
    <xf numFmtId="0" fontId="9" fillId="2" borderId="0" xfId="0" applyFont="1" applyFill="1"/>
    <xf numFmtId="8" fontId="0" fillId="2" borderId="0" xfId="0" applyNumberFormat="1" applyFill="1"/>
    <xf numFmtId="0" fontId="10" fillId="4" borderId="0" xfId="0" applyFont="1" applyFill="1" applyBorder="1" applyAlignment="1">
      <alignment horizontal="center" wrapText="1" readingOrder="1"/>
    </xf>
    <xf numFmtId="0" fontId="13" fillId="3" borderId="6" xfId="0" applyFont="1" applyFill="1" applyBorder="1" applyAlignment="1">
      <alignment horizontal="left" wrapText="1" readingOrder="1"/>
    </xf>
    <xf numFmtId="0" fontId="1" fillId="3" borderId="7" xfId="0" applyFont="1" applyFill="1" applyBorder="1" applyAlignment="1">
      <alignment horizontal="left" wrapText="1" readingOrder="1"/>
    </xf>
    <xf numFmtId="0" fontId="1" fillId="3" borderId="8" xfId="0" applyFont="1" applyFill="1" applyBorder="1" applyAlignment="1">
      <alignment horizontal="left" wrapText="1" readingOrder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A4FA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37"/>
  <sheetViews>
    <sheetView tabSelected="1" topLeftCell="A28" workbookViewId="0">
      <selection activeCell="J68" sqref="J68"/>
    </sheetView>
  </sheetViews>
  <sheetFormatPr defaultRowHeight="15" x14ac:dyDescent="0.25"/>
  <cols>
    <col min="2" max="2" width="33.28515625" customWidth="1"/>
    <col min="3" max="3" width="20.5703125" customWidth="1"/>
    <col min="4" max="4" width="18.42578125" customWidth="1"/>
    <col min="6" max="6" width="25.7109375" customWidth="1"/>
    <col min="7" max="7" width="17.28515625" customWidth="1"/>
    <col min="10" max="10" width="15.5703125" customWidth="1"/>
  </cols>
  <sheetData>
    <row r="1" spans="1:42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42" ht="15" customHeight="1" x14ac:dyDescent="0.25">
      <c r="A2" s="36"/>
      <c r="B2" s="41" t="s">
        <v>18</v>
      </c>
      <c r="C2" s="42"/>
      <c r="D2" s="42"/>
      <c r="E2" s="42"/>
      <c r="F2" s="42"/>
      <c r="G2" s="42"/>
      <c r="H2" s="43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42" x14ac:dyDescent="0.25">
      <c r="A3" s="36"/>
      <c r="B3" s="11"/>
      <c r="C3" s="1"/>
      <c r="D3" s="1"/>
      <c r="E3" s="1"/>
      <c r="F3" s="3"/>
      <c r="G3" s="3"/>
      <c r="H3" s="12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</row>
    <row r="4" spans="1:42" x14ac:dyDescent="0.25">
      <c r="A4" s="36"/>
      <c r="B4" s="16"/>
      <c r="C4" s="34" t="s">
        <v>0</v>
      </c>
      <c r="D4" s="35" t="s">
        <v>16</v>
      </c>
      <c r="E4" s="19"/>
      <c r="F4" s="6" t="s">
        <v>5</v>
      </c>
      <c r="G4" s="7">
        <v>1</v>
      </c>
      <c r="H4" s="13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</row>
    <row r="5" spans="1:42" x14ac:dyDescent="0.25">
      <c r="A5" s="36"/>
      <c r="B5" s="17" t="s">
        <v>2</v>
      </c>
      <c r="C5" s="32">
        <v>25000</v>
      </c>
      <c r="D5" s="33">
        <f>C5</f>
        <v>25000</v>
      </c>
      <c r="E5" s="19"/>
      <c r="F5" s="6" t="s">
        <v>6</v>
      </c>
      <c r="G5" s="7">
        <v>0</v>
      </c>
      <c r="H5" s="13"/>
      <c r="I5" s="37"/>
      <c r="J5" s="38" t="s">
        <v>17</v>
      </c>
      <c r="K5" s="38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</row>
    <row r="6" spans="1:42" ht="15.75" customHeight="1" x14ac:dyDescent="0.25">
      <c r="A6" s="36"/>
      <c r="B6" s="17" t="s">
        <v>1</v>
      </c>
      <c r="C6" s="22">
        <v>0.02</v>
      </c>
      <c r="D6" s="27">
        <v>0</v>
      </c>
      <c r="E6" s="20"/>
      <c r="F6" s="5"/>
      <c r="G6" s="8"/>
      <c r="H6" s="12"/>
      <c r="I6" s="37"/>
      <c r="J6" s="38">
        <v>4000</v>
      </c>
      <c r="K6" s="38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</row>
    <row r="7" spans="1:42" x14ac:dyDescent="0.25">
      <c r="A7" s="36"/>
      <c r="B7" s="17" t="s">
        <v>3</v>
      </c>
      <c r="C7" s="23">
        <f>C5/1.02</f>
        <v>24509.803921568626</v>
      </c>
      <c r="D7" s="28">
        <f>D5</f>
        <v>25000</v>
      </c>
      <c r="E7" s="19"/>
      <c r="F7" s="6" t="s">
        <v>8</v>
      </c>
      <c r="G7" s="9">
        <v>8</v>
      </c>
      <c r="H7" s="13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</row>
    <row r="8" spans="1:42" ht="25.5" customHeight="1" x14ac:dyDescent="0.25">
      <c r="A8" s="36"/>
      <c r="B8" s="17" t="s">
        <v>7</v>
      </c>
      <c r="C8" s="24">
        <v>2.1826000000000002E-2</v>
      </c>
      <c r="D8" s="29">
        <f>C8</f>
        <v>2.1826000000000002E-2</v>
      </c>
      <c r="E8" s="19"/>
      <c r="F8" s="6" t="s">
        <v>11</v>
      </c>
      <c r="G8" s="10">
        <v>1.32E-2</v>
      </c>
      <c r="H8" s="13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</row>
    <row r="9" spans="1:42" x14ac:dyDescent="0.25">
      <c r="A9" s="36"/>
      <c r="B9" s="17" t="s">
        <v>4</v>
      </c>
      <c r="C9" s="25">
        <f>((1+C8)^(1/$G$7))-1</f>
        <v>2.7025481774713978E-3</v>
      </c>
      <c r="D9" s="30">
        <f>((1+D8)^(1/$G$7))-1</f>
        <v>2.7025481774713978E-3</v>
      </c>
      <c r="E9" s="21"/>
      <c r="F9" s="6" t="s">
        <v>12</v>
      </c>
      <c r="G9" s="7">
        <v>0.3</v>
      </c>
      <c r="H9" s="13"/>
      <c r="I9" s="37"/>
      <c r="J9" s="39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</row>
    <row r="10" spans="1:42" x14ac:dyDescent="0.25">
      <c r="A10" s="36"/>
      <c r="B10" s="17" t="s">
        <v>9</v>
      </c>
      <c r="C10" s="23">
        <f>C8*C7</f>
        <v>534.95098039215691</v>
      </c>
      <c r="D10" s="28">
        <f>D8*D7</f>
        <v>545.65000000000009</v>
      </c>
      <c r="E10" s="1"/>
      <c r="F10" s="4"/>
      <c r="G10" s="4"/>
      <c r="H10" s="12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</row>
    <row r="11" spans="1:42" ht="38.25" customHeight="1" x14ac:dyDescent="0.25">
      <c r="A11" s="36"/>
      <c r="B11" s="17" t="s">
        <v>10</v>
      </c>
      <c r="C11" s="23">
        <f>C7+C10</f>
        <v>25044.754901960783</v>
      </c>
      <c r="D11" s="28">
        <f>D7+D10</f>
        <v>25545.65</v>
      </c>
      <c r="E11" s="1"/>
      <c r="F11" s="40" t="s">
        <v>19</v>
      </c>
      <c r="G11" s="40"/>
      <c r="H11" s="12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</row>
    <row r="12" spans="1:42" x14ac:dyDescent="0.25">
      <c r="A12" s="36"/>
      <c r="B12" s="17" t="s">
        <v>13</v>
      </c>
      <c r="C12" s="23">
        <v>0</v>
      </c>
      <c r="D12" s="28">
        <f>MIN((D11*G8),J6)</f>
        <v>337.20258000000001</v>
      </c>
      <c r="E12" s="1"/>
      <c r="F12" s="1"/>
      <c r="G12" s="1"/>
      <c r="H12" s="12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</row>
    <row r="13" spans="1:42" x14ac:dyDescent="0.25">
      <c r="A13" s="36"/>
      <c r="B13" s="17" t="s">
        <v>14</v>
      </c>
      <c r="C13" s="23">
        <v>0</v>
      </c>
      <c r="D13" s="28">
        <f>$D$10*$G$4*$G$9</f>
        <v>163.69500000000002</v>
      </c>
      <c r="E13" s="1"/>
      <c r="F13" s="1"/>
      <c r="G13" s="1"/>
      <c r="H13" s="12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</row>
    <row r="14" spans="1:42" x14ac:dyDescent="0.25">
      <c r="A14" s="36"/>
      <c r="B14" s="18" t="s">
        <v>15</v>
      </c>
      <c r="C14" s="26">
        <f>C11-C5-C12-C13</f>
        <v>44.754901960783172</v>
      </c>
      <c r="D14" s="31">
        <f>D11-D5-D12-D13</f>
        <v>44.752420000001422</v>
      </c>
      <c r="E14" s="14"/>
      <c r="F14" s="14"/>
      <c r="G14" s="14"/>
      <c r="H14" s="15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</row>
    <row r="15" spans="1:42" x14ac:dyDescent="0.25">
      <c r="A15" s="36"/>
      <c r="B15" s="1"/>
      <c r="C15" s="1"/>
      <c r="D15" s="1"/>
      <c r="E15" s="2"/>
      <c r="F15" s="2"/>
      <c r="G15" s="2"/>
      <c r="H15" s="2"/>
      <c r="I15" s="36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</row>
    <row r="16" spans="1:42" x14ac:dyDescent="0.25">
      <c r="A16" s="36"/>
      <c r="B16" s="1"/>
      <c r="C16" s="2"/>
      <c r="D16" s="2"/>
      <c r="E16" s="2"/>
      <c r="F16" s="2"/>
      <c r="G16" s="2"/>
      <c r="H16" s="2"/>
      <c r="I16" s="36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</row>
    <row r="17" spans="1:42" x14ac:dyDescent="0.25">
      <c r="A17" s="37"/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</row>
    <row r="18" spans="1:42" ht="15" customHeight="1" x14ac:dyDescent="0.25">
      <c r="A18" s="36"/>
      <c r="B18" s="41" t="s">
        <v>20</v>
      </c>
      <c r="C18" s="42"/>
      <c r="D18" s="42"/>
      <c r="E18" s="42"/>
      <c r="F18" s="42"/>
      <c r="G18" s="42"/>
      <c r="H18" s="43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</row>
    <row r="19" spans="1:42" x14ac:dyDescent="0.25">
      <c r="A19" s="36"/>
      <c r="B19" s="11"/>
      <c r="C19" s="1"/>
      <c r="D19" s="1"/>
      <c r="E19" s="1"/>
      <c r="F19" s="3"/>
      <c r="G19" s="3"/>
      <c r="H19" s="12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</row>
    <row r="20" spans="1:42" x14ac:dyDescent="0.25">
      <c r="A20" s="36"/>
      <c r="B20" s="16"/>
      <c r="C20" s="34" t="s">
        <v>0</v>
      </c>
      <c r="D20" s="35" t="s">
        <v>16</v>
      </c>
      <c r="E20" s="19"/>
      <c r="F20" s="6" t="s">
        <v>5</v>
      </c>
      <c r="G20" s="7">
        <v>0.75</v>
      </c>
      <c r="H20" s="13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</row>
    <row r="21" spans="1:42" x14ac:dyDescent="0.25">
      <c r="A21" s="36"/>
      <c r="B21" s="17" t="s">
        <v>2</v>
      </c>
      <c r="C21" s="32">
        <v>25000</v>
      </c>
      <c r="D21" s="33">
        <f>C21</f>
        <v>25000</v>
      </c>
      <c r="E21" s="19"/>
      <c r="F21" s="6" t="s">
        <v>6</v>
      </c>
      <c r="G21" s="7">
        <v>0.25</v>
      </c>
      <c r="H21" s="13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</row>
    <row r="22" spans="1:42" ht="15.75" customHeight="1" x14ac:dyDescent="0.25">
      <c r="A22" s="36"/>
      <c r="B22" s="17" t="s">
        <v>1</v>
      </c>
      <c r="C22" s="22">
        <v>0.02</v>
      </c>
      <c r="D22" s="27">
        <v>0</v>
      </c>
      <c r="E22" s="20"/>
      <c r="F22" s="5"/>
      <c r="G22" s="8"/>
      <c r="H22" s="12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</row>
    <row r="23" spans="1:42" x14ac:dyDescent="0.25">
      <c r="A23" s="36"/>
      <c r="B23" s="17" t="s">
        <v>3</v>
      </c>
      <c r="C23" s="23">
        <f>C21/1.02</f>
        <v>24509.803921568626</v>
      </c>
      <c r="D23" s="28">
        <f>D21</f>
        <v>25000</v>
      </c>
      <c r="E23" s="19"/>
      <c r="F23" s="6" t="s">
        <v>8</v>
      </c>
      <c r="G23" s="9">
        <v>8</v>
      </c>
      <c r="H23" s="13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</row>
    <row r="24" spans="1:42" ht="25.5" customHeight="1" x14ac:dyDescent="0.25">
      <c r="A24" s="36"/>
      <c r="B24" s="17" t="s">
        <v>7</v>
      </c>
      <c r="C24" s="24">
        <v>2.9314799999999998E-2</v>
      </c>
      <c r="D24" s="29">
        <f>C24</f>
        <v>2.9314799999999998E-2</v>
      </c>
      <c r="E24" s="19"/>
      <c r="F24" s="6" t="s">
        <v>11</v>
      </c>
      <c r="G24" s="10">
        <v>1.32E-2</v>
      </c>
      <c r="H24" s="13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</row>
    <row r="25" spans="1:42" x14ac:dyDescent="0.25">
      <c r="A25" s="36"/>
      <c r="B25" s="17" t="s">
        <v>4</v>
      </c>
      <c r="C25" s="25">
        <f>((1+C24)^(1/$G$23))-1</f>
        <v>3.6181971980466798E-3</v>
      </c>
      <c r="D25" s="30">
        <f>((1+D24)^(1/$G$23))-1</f>
        <v>3.6181971980466798E-3</v>
      </c>
      <c r="E25" s="21"/>
      <c r="F25" s="6" t="s">
        <v>12</v>
      </c>
      <c r="G25" s="7">
        <v>0.3</v>
      </c>
      <c r="H25" s="13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</row>
    <row r="26" spans="1:42" x14ac:dyDescent="0.25">
      <c r="A26" s="36"/>
      <c r="B26" s="17" t="s">
        <v>9</v>
      </c>
      <c r="C26" s="23">
        <f>C24*C23</f>
        <v>718.49999999999989</v>
      </c>
      <c r="D26" s="28">
        <f>D24*D23</f>
        <v>732.87</v>
      </c>
      <c r="E26" s="1"/>
      <c r="F26" s="4"/>
      <c r="G26" s="4"/>
      <c r="H26" s="12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</row>
    <row r="27" spans="1:42" ht="36.75" customHeight="1" x14ac:dyDescent="0.25">
      <c r="A27" s="36"/>
      <c r="B27" s="17" t="s">
        <v>10</v>
      </c>
      <c r="C27" s="23">
        <f>C23+C26</f>
        <v>25228.303921568626</v>
      </c>
      <c r="D27" s="28">
        <f>D23+D26</f>
        <v>25732.87</v>
      </c>
      <c r="E27" s="1"/>
      <c r="F27" s="40" t="s">
        <v>19</v>
      </c>
      <c r="G27" s="40"/>
      <c r="H27" s="12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</row>
    <row r="28" spans="1:42" ht="15" customHeight="1" x14ac:dyDescent="0.25">
      <c r="A28" s="36"/>
      <c r="B28" s="17" t="s">
        <v>13</v>
      </c>
      <c r="C28" s="23">
        <v>0</v>
      </c>
      <c r="D28" s="28">
        <f>MIN((D27*G24),J6)</f>
        <v>339.67388399999999</v>
      </c>
      <c r="E28" s="1"/>
      <c r="F28" s="1"/>
      <c r="G28" s="1"/>
      <c r="H28" s="12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</row>
    <row r="29" spans="1:42" x14ac:dyDescent="0.25">
      <c r="A29" s="36"/>
      <c r="B29" s="17" t="s">
        <v>14</v>
      </c>
      <c r="C29" s="23">
        <v>0</v>
      </c>
      <c r="D29" s="28">
        <f>$D$26*$G$20*$G$25</f>
        <v>164.89574999999999</v>
      </c>
      <c r="E29" s="1"/>
      <c r="F29" s="1"/>
      <c r="G29" s="1"/>
      <c r="H29" s="12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</row>
    <row r="30" spans="1:42" x14ac:dyDescent="0.25">
      <c r="A30" s="36"/>
      <c r="B30" s="18" t="s">
        <v>15</v>
      </c>
      <c r="C30" s="26">
        <f>C27-C21-C28-C29</f>
        <v>228.30392156862581</v>
      </c>
      <c r="D30" s="31">
        <f>D27-D21-D28-D29</f>
        <v>228.300365999999</v>
      </c>
      <c r="E30" s="14"/>
      <c r="F30" s="14"/>
      <c r="G30" s="14"/>
      <c r="H30" s="15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</row>
    <row r="31" spans="1:42" x14ac:dyDescent="0.25">
      <c r="A31" s="36"/>
      <c r="B31" s="4"/>
      <c r="C31" s="1"/>
      <c r="D31" s="1"/>
      <c r="E31" s="2"/>
      <c r="F31" s="2"/>
      <c r="G31" s="2"/>
      <c r="H31" s="2"/>
      <c r="I31" s="36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</row>
    <row r="32" spans="1:42" x14ac:dyDescent="0.25">
      <c r="A32" s="36"/>
      <c r="B32" s="1"/>
      <c r="C32" s="2"/>
      <c r="D32" s="2"/>
      <c r="E32" s="2"/>
      <c r="F32" s="2"/>
      <c r="G32" s="2"/>
      <c r="H32" s="2"/>
      <c r="I32" s="36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</row>
    <row r="33" spans="1:42" x14ac:dyDescent="0.25">
      <c r="A33" s="37"/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</row>
    <row r="34" spans="1:42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</row>
    <row r="35" spans="1:42" ht="15" customHeight="1" x14ac:dyDescent="0.25">
      <c r="A35" s="36"/>
      <c r="B35" s="41" t="s">
        <v>21</v>
      </c>
      <c r="C35" s="42"/>
      <c r="D35" s="42"/>
      <c r="E35" s="42"/>
      <c r="F35" s="42"/>
      <c r="G35" s="42"/>
      <c r="H35" s="43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</row>
    <row r="36" spans="1:42" x14ac:dyDescent="0.25">
      <c r="A36" s="36"/>
      <c r="B36" s="11"/>
      <c r="C36" s="1"/>
      <c r="D36" s="1"/>
      <c r="E36" s="1"/>
      <c r="F36" s="3"/>
      <c r="G36" s="3"/>
      <c r="H36" s="12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</row>
    <row r="37" spans="1:42" x14ac:dyDescent="0.25">
      <c r="A37" s="36"/>
      <c r="B37" s="16"/>
      <c r="C37" s="34" t="s">
        <v>0</v>
      </c>
      <c r="D37" s="35" t="s">
        <v>16</v>
      </c>
      <c r="E37" s="19"/>
      <c r="F37" s="6" t="s">
        <v>5</v>
      </c>
      <c r="G37" s="7">
        <v>0.5</v>
      </c>
      <c r="H37" s="13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</row>
    <row r="38" spans="1:42" x14ac:dyDescent="0.25">
      <c r="A38" s="36"/>
      <c r="B38" s="17" t="s">
        <v>2</v>
      </c>
      <c r="C38" s="32">
        <v>25000</v>
      </c>
      <c r="D38" s="33">
        <f>C38</f>
        <v>25000</v>
      </c>
      <c r="E38" s="19"/>
      <c r="F38" s="6" t="s">
        <v>6</v>
      </c>
      <c r="G38" s="7">
        <v>0.5</v>
      </c>
      <c r="H38" s="13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</row>
    <row r="39" spans="1:42" x14ac:dyDescent="0.25">
      <c r="A39" s="36"/>
      <c r="B39" s="17" t="s">
        <v>1</v>
      </c>
      <c r="C39" s="22">
        <v>0.02</v>
      </c>
      <c r="D39" s="27">
        <v>0</v>
      </c>
      <c r="E39" s="20"/>
      <c r="F39" s="5"/>
      <c r="G39" s="8"/>
      <c r="H39" s="12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</row>
    <row r="40" spans="1:42" x14ac:dyDescent="0.25">
      <c r="A40" s="36"/>
      <c r="B40" s="17" t="s">
        <v>3</v>
      </c>
      <c r="C40" s="23">
        <f>C38/1.02</f>
        <v>24509.803921568626</v>
      </c>
      <c r="D40" s="28">
        <f>D38</f>
        <v>25000</v>
      </c>
      <c r="E40" s="19"/>
      <c r="F40" s="6" t="s">
        <v>8</v>
      </c>
      <c r="G40" s="9">
        <v>8</v>
      </c>
      <c r="H40" s="13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</row>
    <row r="41" spans="1:42" ht="24" x14ac:dyDescent="0.25">
      <c r="A41" s="36"/>
      <c r="B41" s="17" t="s">
        <v>7</v>
      </c>
      <c r="C41" s="24">
        <v>4.4625999999999999E-2</v>
      </c>
      <c r="D41" s="29">
        <f>C41</f>
        <v>4.4625999999999999E-2</v>
      </c>
      <c r="E41" s="19"/>
      <c r="F41" s="6" t="s">
        <v>11</v>
      </c>
      <c r="G41" s="10">
        <v>1.32E-2</v>
      </c>
      <c r="H41" s="13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</row>
    <row r="42" spans="1:42" x14ac:dyDescent="0.25">
      <c r="A42" s="36"/>
      <c r="B42" s="17" t="s">
        <v>4</v>
      </c>
      <c r="C42" s="25">
        <f>((1+C41)^(1/$G$40))-1</f>
        <v>5.4722843747385674E-3</v>
      </c>
      <c r="D42" s="30">
        <f>((1+D41)^(1/$G$40))-1</f>
        <v>5.4722843747385674E-3</v>
      </c>
      <c r="E42" s="21"/>
      <c r="F42" s="6" t="s">
        <v>12</v>
      </c>
      <c r="G42" s="7">
        <v>0.3</v>
      </c>
      <c r="H42" s="13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</row>
    <row r="43" spans="1:42" x14ac:dyDescent="0.25">
      <c r="A43" s="36"/>
      <c r="B43" s="17" t="s">
        <v>9</v>
      </c>
      <c r="C43" s="23">
        <f>C41*C40</f>
        <v>1093.7745098039215</v>
      </c>
      <c r="D43" s="28">
        <f>D41*D40</f>
        <v>1115.6499999999999</v>
      </c>
      <c r="E43" s="1"/>
      <c r="F43" s="4"/>
      <c r="G43" s="4"/>
      <c r="H43" s="12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</row>
    <row r="44" spans="1:42" ht="37.5" customHeight="1" x14ac:dyDescent="0.25">
      <c r="A44" s="36"/>
      <c r="B44" s="17" t="s">
        <v>10</v>
      </c>
      <c r="C44" s="23">
        <f>C40+C43</f>
        <v>25603.578431372549</v>
      </c>
      <c r="D44" s="28">
        <f>D40+D43</f>
        <v>26115.65</v>
      </c>
      <c r="E44" s="1"/>
      <c r="F44" s="40" t="s">
        <v>19</v>
      </c>
      <c r="G44" s="40"/>
      <c r="H44" s="12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</row>
    <row r="45" spans="1:42" ht="15" customHeight="1" x14ac:dyDescent="0.25">
      <c r="A45" s="36"/>
      <c r="B45" s="17" t="s">
        <v>13</v>
      </c>
      <c r="C45" s="23">
        <v>0</v>
      </c>
      <c r="D45" s="28">
        <f>MIN((D44*G41),J6)</f>
        <v>344.72658000000001</v>
      </c>
      <c r="E45" s="1"/>
      <c r="F45" s="1"/>
      <c r="G45" s="1"/>
      <c r="H45" s="12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</row>
    <row r="46" spans="1:42" x14ac:dyDescent="0.25">
      <c r="A46" s="36"/>
      <c r="B46" s="17" t="s">
        <v>14</v>
      </c>
      <c r="C46" s="23">
        <v>0</v>
      </c>
      <c r="D46" s="28">
        <f>$D$43*$G$37*$G$42</f>
        <v>167.34749999999997</v>
      </c>
      <c r="E46" s="1"/>
      <c r="F46" s="1"/>
      <c r="G46" s="1"/>
      <c r="H46" s="12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</row>
    <row r="47" spans="1:42" x14ac:dyDescent="0.25">
      <c r="A47" s="36"/>
      <c r="B47" s="18" t="s">
        <v>15</v>
      </c>
      <c r="C47" s="26">
        <f>C44-C38-C45-C46</f>
        <v>603.57843137254895</v>
      </c>
      <c r="D47" s="31">
        <f>D44-D38-D45-D46</f>
        <v>603.57592000000147</v>
      </c>
      <c r="E47" s="14"/>
      <c r="F47" s="14"/>
      <c r="G47" s="14"/>
      <c r="H47" s="15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</row>
    <row r="48" spans="1:42" x14ac:dyDescent="0.25">
      <c r="A48" s="36"/>
      <c r="B48" s="4"/>
      <c r="C48" s="1"/>
      <c r="D48" s="1"/>
      <c r="E48" s="2"/>
      <c r="F48" s="2"/>
      <c r="G48" s="2"/>
      <c r="H48" s="2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</row>
    <row r="49" spans="1:42" x14ac:dyDescent="0.25">
      <c r="A49" s="36"/>
      <c r="B49" s="1"/>
      <c r="C49" s="2"/>
      <c r="D49" s="2"/>
      <c r="E49" s="2"/>
      <c r="F49" s="2"/>
      <c r="G49" s="2"/>
      <c r="H49" s="2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</row>
    <row r="50" spans="1:42" x14ac:dyDescent="0.25">
      <c r="A50" s="36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</row>
    <row r="51" spans="1:42" x14ac:dyDescent="0.25">
      <c r="A51" s="36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</row>
    <row r="52" spans="1:42" x14ac:dyDescent="0.25">
      <c r="A52" s="36"/>
      <c r="B52" s="41" t="s">
        <v>22</v>
      </c>
      <c r="C52" s="42"/>
      <c r="D52" s="42"/>
      <c r="E52" s="42"/>
      <c r="F52" s="42"/>
      <c r="G52" s="42"/>
      <c r="H52" s="43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</row>
    <row r="53" spans="1:42" x14ac:dyDescent="0.25">
      <c r="A53" s="36"/>
      <c r="B53" s="11"/>
      <c r="C53" s="1"/>
      <c r="D53" s="1"/>
      <c r="E53" s="1"/>
      <c r="F53" s="3"/>
      <c r="G53" s="3"/>
      <c r="H53" s="12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</row>
    <row r="54" spans="1:42" x14ac:dyDescent="0.25">
      <c r="A54" s="36"/>
      <c r="B54" s="16"/>
      <c r="C54" s="34" t="s">
        <v>0</v>
      </c>
      <c r="D54" s="35" t="s">
        <v>16</v>
      </c>
      <c r="E54" s="19"/>
      <c r="F54" s="6" t="s">
        <v>5</v>
      </c>
      <c r="G54" s="7">
        <v>0.25</v>
      </c>
      <c r="H54" s="13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</row>
    <row r="55" spans="1:42" x14ac:dyDescent="0.25">
      <c r="A55" s="36"/>
      <c r="B55" s="17" t="s">
        <v>2</v>
      </c>
      <c r="C55" s="32">
        <v>25000</v>
      </c>
      <c r="D55" s="33">
        <f>C55</f>
        <v>25000</v>
      </c>
      <c r="E55" s="19"/>
      <c r="F55" s="6" t="s">
        <v>6</v>
      </c>
      <c r="G55" s="7">
        <v>0.75</v>
      </c>
      <c r="H55" s="13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</row>
    <row r="56" spans="1:42" x14ac:dyDescent="0.25">
      <c r="A56" s="36"/>
      <c r="B56" s="17" t="s">
        <v>1</v>
      </c>
      <c r="C56" s="22">
        <v>0.02</v>
      </c>
      <c r="D56" s="27">
        <v>0</v>
      </c>
      <c r="E56" s="20"/>
      <c r="F56" s="5"/>
      <c r="G56" s="8"/>
      <c r="H56" s="12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</row>
    <row r="57" spans="1:42" x14ac:dyDescent="0.25">
      <c r="A57" s="36"/>
      <c r="B57" s="17" t="s">
        <v>3</v>
      </c>
      <c r="C57" s="23">
        <f>C55/1.02</f>
        <v>24509.803921568626</v>
      </c>
      <c r="D57" s="28">
        <f>D55</f>
        <v>25000</v>
      </c>
      <c r="E57" s="19"/>
      <c r="F57" s="6" t="s">
        <v>8</v>
      </c>
      <c r="G57" s="9">
        <v>8</v>
      </c>
      <c r="H57" s="13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</row>
    <row r="58" spans="1:42" ht="24" x14ac:dyDescent="0.25">
      <c r="A58" s="36"/>
      <c r="B58" s="17" t="s">
        <v>7</v>
      </c>
      <c r="C58" s="24">
        <v>9.3420000000000003E-2</v>
      </c>
      <c r="D58" s="29">
        <f>C58</f>
        <v>9.3420000000000003E-2</v>
      </c>
      <c r="E58" s="19"/>
      <c r="F58" s="6" t="s">
        <v>11</v>
      </c>
      <c r="G58" s="10">
        <v>1.32E-2</v>
      </c>
      <c r="H58" s="13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</row>
    <row r="59" spans="1:42" x14ac:dyDescent="0.25">
      <c r="A59" s="36"/>
      <c r="B59" s="17" t="s">
        <v>4</v>
      </c>
      <c r="C59" s="25">
        <f>((1+C58)^(1/$G$40))-1</f>
        <v>1.1226347613708221E-2</v>
      </c>
      <c r="D59" s="30">
        <f>((1+D58)^(1/$G$40))-1</f>
        <v>1.1226347613708221E-2</v>
      </c>
      <c r="E59" s="21"/>
      <c r="F59" s="6" t="s">
        <v>12</v>
      </c>
      <c r="G59" s="7">
        <v>0.3</v>
      </c>
      <c r="H59" s="13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</row>
    <row r="60" spans="1:42" x14ac:dyDescent="0.25">
      <c r="A60" s="36"/>
      <c r="B60" s="17" t="s">
        <v>9</v>
      </c>
      <c r="C60" s="23">
        <f>C58*C57</f>
        <v>2289.705882352941</v>
      </c>
      <c r="D60" s="28">
        <f>D58*D57</f>
        <v>2335.5</v>
      </c>
      <c r="E60" s="1"/>
      <c r="F60" s="4"/>
      <c r="G60" s="4"/>
      <c r="H60" s="12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</row>
    <row r="61" spans="1:42" ht="40.5" customHeight="1" x14ac:dyDescent="0.25">
      <c r="A61" s="36"/>
      <c r="B61" s="17" t="s">
        <v>10</v>
      </c>
      <c r="C61" s="23">
        <f>C57+C60</f>
        <v>26799.509803921566</v>
      </c>
      <c r="D61" s="28">
        <f>D57+D60</f>
        <v>27335.5</v>
      </c>
      <c r="E61" s="1"/>
      <c r="F61" s="40" t="s">
        <v>19</v>
      </c>
      <c r="G61" s="40"/>
      <c r="H61" s="12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</row>
    <row r="62" spans="1:42" x14ac:dyDescent="0.25">
      <c r="A62" s="36"/>
      <c r="B62" s="17" t="s">
        <v>13</v>
      </c>
      <c r="C62" s="23">
        <v>0</v>
      </c>
      <c r="D62" s="28">
        <f>MIN((D61*G58),J6)</f>
        <v>360.82859999999999</v>
      </c>
      <c r="E62" s="1"/>
      <c r="F62" s="1"/>
      <c r="G62" s="1"/>
      <c r="H62" s="12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</row>
    <row r="63" spans="1:42" x14ac:dyDescent="0.25">
      <c r="A63" s="36"/>
      <c r="B63" s="17" t="s">
        <v>14</v>
      </c>
      <c r="C63" s="23">
        <v>0</v>
      </c>
      <c r="D63" s="28">
        <f>$D$60*$G$54*$G$59</f>
        <v>175.16249999999999</v>
      </c>
      <c r="E63" s="1"/>
      <c r="F63" s="1"/>
      <c r="G63" s="1"/>
      <c r="H63" s="12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</row>
    <row r="64" spans="1:42" x14ac:dyDescent="0.25">
      <c r="A64" s="36"/>
      <c r="B64" s="18" t="s">
        <v>15</v>
      </c>
      <c r="C64" s="26">
        <f>C61-C55-C62-C63</f>
        <v>1799.5098039215663</v>
      </c>
      <c r="D64" s="31">
        <f>D61-D55-D62-D63</f>
        <v>1799.5089</v>
      </c>
      <c r="E64" s="14"/>
      <c r="F64" s="14"/>
      <c r="G64" s="14"/>
      <c r="H64" s="15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</row>
    <row r="65" spans="1:42" x14ac:dyDescent="0.25">
      <c r="A65" s="36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</row>
    <row r="66" spans="1:42" x14ac:dyDescent="0.25">
      <c r="A66" s="36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</row>
    <row r="67" spans="1:42" x14ac:dyDescent="0.25">
      <c r="A67" s="36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</row>
    <row r="68" spans="1:42" x14ac:dyDescent="0.25">
      <c r="A68" s="36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</row>
    <row r="69" spans="1:42" ht="15" customHeight="1" x14ac:dyDescent="0.25">
      <c r="A69" s="36"/>
      <c r="B69" s="41" t="s">
        <v>23</v>
      </c>
      <c r="C69" s="42"/>
      <c r="D69" s="42"/>
      <c r="E69" s="42"/>
      <c r="F69" s="42"/>
      <c r="G69" s="42"/>
      <c r="H69" s="43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</row>
    <row r="70" spans="1:42" x14ac:dyDescent="0.25">
      <c r="A70" s="36"/>
      <c r="B70" s="11"/>
      <c r="C70" s="1"/>
      <c r="D70" s="1"/>
      <c r="E70" s="1"/>
      <c r="F70" s="3"/>
      <c r="G70" s="3"/>
      <c r="H70" s="12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</row>
    <row r="71" spans="1:42" x14ac:dyDescent="0.25">
      <c r="A71" s="36"/>
      <c r="B71" s="16"/>
      <c r="C71" s="34" t="s">
        <v>0</v>
      </c>
      <c r="D71" s="35" t="s">
        <v>16</v>
      </c>
      <c r="E71" s="19"/>
      <c r="F71" s="6" t="s">
        <v>5</v>
      </c>
      <c r="G71" s="7">
        <v>0.1</v>
      </c>
      <c r="H71" s="13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</row>
    <row r="72" spans="1:42" x14ac:dyDescent="0.25">
      <c r="A72" s="36"/>
      <c r="B72" s="17" t="s">
        <v>2</v>
      </c>
      <c r="C72" s="32">
        <v>25000</v>
      </c>
      <c r="D72" s="33">
        <f>C72</f>
        <v>25000</v>
      </c>
      <c r="E72" s="19"/>
      <c r="F72" s="6" t="s">
        <v>6</v>
      </c>
      <c r="G72" s="7">
        <v>0.9</v>
      </c>
      <c r="H72" s="13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</row>
    <row r="73" spans="1:42" x14ac:dyDescent="0.25">
      <c r="A73" s="36"/>
      <c r="B73" s="17" t="s">
        <v>1</v>
      </c>
      <c r="C73" s="22">
        <v>0.02</v>
      </c>
      <c r="D73" s="27">
        <v>0</v>
      </c>
      <c r="E73" s="20"/>
      <c r="F73" s="5"/>
      <c r="G73" s="8"/>
      <c r="H73" s="12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</row>
    <row r="74" spans="1:42" x14ac:dyDescent="0.25">
      <c r="A74" s="36"/>
      <c r="B74" s="17" t="s">
        <v>3</v>
      </c>
      <c r="C74" s="23">
        <f>C72/1.02</f>
        <v>24509.803921568626</v>
      </c>
      <c r="D74" s="28">
        <f>D72</f>
        <v>25000</v>
      </c>
      <c r="E74" s="19"/>
      <c r="F74" s="6" t="s">
        <v>8</v>
      </c>
      <c r="G74" s="9">
        <v>8</v>
      </c>
      <c r="H74" s="13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</row>
    <row r="75" spans="1:42" ht="24" x14ac:dyDescent="0.25">
      <c r="A75" s="36"/>
      <c r="B75" s="17" t="s">
        <v>7</v>
      </c>
      <c r="C75" s="24">
        <v>0.27160000000000001</v>
      </c>
      <c r="D75" s="29">
        <f>C75</f>
        <v>0.27160000000000001</v>
      </c>
      <c r="E75" s="19"/>
      <c r="F75" s="6" t="s">
        <v>11</v>
      </c>
      <c r="G75" s="10">
        <v>1.32E-2</v>
      </c>
      <c r="H75" s="13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</row>
    <row r="76" spans="1:42" x14ac:dyDescent="0.25">
      <c r="A76" s="36"/>
      <c r="B76" s="17" t="s">
        <v>4</v>
      </c>
      <c r="C76" s="25">
        <f>((1+C75)^(1/$G$74))-1</f>
        <v>3.0490078814653154E-2</v>
      </c>
      <c r="D76" s="30">
        <f>((1+D75)^(1/$G$74))-1</f>
        <v>3.0490078814653154E-2</v>
      </c>
      <c r="E76" s="21"/>
      <c r="F76" s="6" t="s">
        <v>12</v>
      </c>
      <c r="G76" s="7">
        <v>0.3</v>
      </c>
      <c r="H76" s="13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</row>
    <row r="77" spans="1:42" x14ac:dyDescent="0.25">
      <c r="A77" s="36"/>
      <c r="B77" s="17" t="s">
        <v>9</v>
      </c>
      <c r="C77" s="23">
        <f>C75*C74</f>
        <v>6656.8627450980393</v>
      </c>
      <c r="D77" s="28">
        <f>D75*D74</f>
        <v>6790</v>
      </c>
      <c r="E77" s="1"/>
      <c r="F77" s="4"/>
      <c r="G77" s="4"/>
      <c r="H77" s="12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</row>
    <row r="78" spans="1:42" ht="37.5" customHeight="1" x14ac:dyDescent="0.25">
      <c r="A78" s="36"/>
      <c r="B78" s="17" t="s">
        <v>10</v>
      </c>
      <c r="C78" s="23">
        <f>C74+C77</f>
        <v>31166.666666666664</v>
      </c>
      <c r="D78" s="28">
        <f>D74+D77</f>
        <v>31790</v>
      </c>
      <c r="E78" s="1"/>
      <c r="F78" s="40" t="s">
        <v>19</v>
      </c>
      <c r="G78" s="40"/>
      <c r="H78" s="12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</row>
    <row r="79" spans="1:42" ht="15" customHeight="1" x14ac:dyDescent="0.25">
      <c r="A79" s="36"/>
      <c r="B79" s="17" t="s">
        <v>13</v>
      </c>
      <c r="C79" s="23">
        <v>0</v>
      </c>
      <c r="D79" s="28">
        <f>MIN((D78*G75),J6)</f>
        <v>419.62799999999999</v>
      </c>
      <c r="E79" s="1"/>
      <c r="F79" s="1"/>
      <c r="G79" s="1"/>
      <c r="H79" s="12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</row>
    <row r="80" spans="1:42" ht="15" customHeight="1" x14ac:dyDescent="0.25">
      <c r="A80" s="36"/>
      <c r="B80" s="17" t="s">
        <v>14</v>
      </c>
      <c r="C80" s="23">
        <v>0</v>
      </c>
      <c r="D80" s="28">
        <f>$D$77*$G$71*$G$76</f>
        <v>203.7</v>
      </c>
      <c r="E80" s="1"/>
      <c r="F80" s="1"/>
      <c r="G80" s="1"/>
      <c r="H80" s="12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</row>
    <row r="81" spans="1:42" x14ac:dyDescent="0.25">
      <c r="A81" s="36"/>
      <c r="B81" s="18" t="s">
        <v>15</v>
      </c>
      <c r="C81" s="26">
        <f>C78-C72-C79-C80</f>
        <v>6166.6666666666642</v>
      </c>
      <c r="D81" s="31">
        <f>D78-D72-D79-D80</f>
        <v>6166.6720000000005</v>
      </c>
      <c r="E81" s="14"/>
      <c r="F81" s="14"/>
      <c r="G81" s="14"/>
      <c r="H81" s="15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</row>
    <row r="82" spans="1:42" x14ac:dyDescent="0.25">
      <c r="A82" s="36"/>
      <c r="B82" s="4"/>
      <c r="C82" s="1"/>
      <c r="D82" s="1"/>
      <c r="E82" s="2"/>
      <c r="F82" s="2"/>
      <c r="G82" s="2"/>
      <c r="H82" s="2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</row>
    <row r="83" spans="1:42" x14ac:dyDescent="0.25">
      <c r="A83" s="36"/>
      <c r="B83" s="1"/>
      <c r="C83" s="2"/>
      <c r="D83" s="2"/>
      <c r="E83" s="2"/>
      <c r="F83" s="2"/>
      <c r="G83" s="2"/>
      <c r="H83" s="2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</row>
    <row r="84" spans="1:42" x14ac:dyDescent="0.25">
      <c r="A84" s="36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</row>
    <row r="85" spans="1:42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</row>
    <row r="86" spans="1:42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</row>
    <row r="87" spans="1:42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</row>
    <row r="88" spans="1:42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</row>
    <row r="89" spans="1:42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</row>
    <row r="90" spans="1:42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</row>
    <row r="91" spans="1:42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</row>
    <row r="92" spans="1:42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</row>
    <row r="93" spans="1:42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</row>
    <row r="94" spans="1:42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</row>
    <row r="95" spans="1:42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</row>
    <row r="96" spans="1:42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</row>
    <row r="97" spans="1:42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</row>
    <row r="98" spans="1:42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</row>
    <row r="99" spans="1:42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</row>
    <row r="100" spans="1:42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</row>
    <row r="101" spans="1:42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</row>
    <row r="102" spans="1:42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</row>
    <row r="103" spans="1:42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</row>
    <row r="104" spans="1:42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</row>
    <row r="105" spans="1:42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</row>
    <row r="106" spans="1:42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</row>
    <row r="107" spans="1:42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</row>
    <row r="108" spans="1:42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</row>
    <row r="109" spans="1:42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</row>
    <row r="110" spans="1:42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</row>
    <row r="111" spans="1:42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</row>
    <row r="112" spans="1:42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</row>
    <row r="113" spans="1:42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</row>
    <row r="114" spans="1:42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</row>
    <row r="115" spans="1:42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</row>
    <row r="116" spans="1:42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</row>
    <row r="117" spans="1:42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</row>
    <row r="118" spans="1:42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</row>
    <row r="119" spans="1:42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</row>
    <row r="120" spans="1:42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</row>
    <row r="121" spans="1:42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</row>
    <row r="122" spans="1:42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</row>
    <row r="123" spans="1:42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</row>
    <row r="124" spans="1:42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</row>
    <row r="125" spans="1:42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</row>
    <row r="126" spans="1:42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</row>
    <row r="127" spans="1:42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</row>
    <row r="128" spans="1:42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</row>
    <row r="129" spans="1:42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</row>
    <row r="130" spans="1:42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</row>
    <row r="131" spans="1:42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</row>
    <row r="132" spans="1:42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</row>
    <row r="133" spans="1:42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</row>
    <row r="134" spans="1:42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</row>
    <row r="135" spans="1:42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</row>
    <row r="136" spans="1:42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</row>
    <row r="137" spans="1:42" x14ac:dyDescent="0.25"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</row>
  </sheetData>
  <mergeCells count="10">
    <mergeCell ref="F78:G78"/>
    <mergeCell ref="B2:H2"/>
    <mergeCell ref="B35:H35"/>
    <mergeCell ref="B69:H69"/>
    <mergeCell ref="B18:H18"/>
    <mergeCell ref="F11:G11"/>
    <mergeCell ref="F27:G27"/>
    <mergeCell ref="F44:G44"/>
    <mergeCell ref="B52:H52"/>
    <mergeCell ref="F61:G6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AG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GEYSEN Pieter-jan</dc:creator>
  <cp:lastModifiedBy>Tom Carette</cp:lastModifiedBy>
  <dcterms:created xsi:type="dcterms:W3CDTF">2014-08-21T10:08:24Z</dcterms:created>
  <dcterms:modified xsi:type="dcterms:W3CDTF">2021-03-18T08:50:12Z</dcterms:modified>
</cp:coreProperties>
</file>