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G:\Mijn Drive\WILLEMOT 2021\WILLEMOT\TOOLS\"/>
    </mc:Choice>
  </mc:AlternateContent>
  <xr:revisionPtr revIDLastSave="0" documentId="13_ncr:1_{D707D53E-B5C5-4D0C-A2F3-658C9CC3580A}" xr6:coauthVersionLast="46" xr6:coauthVersionMax="46" xr10:uidLastSave="{00000000-0000-0000-0000-000000000000}"/>
  <bookViews>
    <workbookView xWindow="-120" yWindow="-120" windowWidth="29040" windowHeight="15840" activeTab="1" xr2:uid="{372C4E0F-6ED6-410B-8696-1048C8917E11}"/>
  </bookViews>
  <sheets>
    <sheet name="COMBI PSP VAPZ" sheetId="1" r:id="rId1"/>
    <sheet name="AFDRUK COMBI PSP VAPZ" sheetId="2" r:id="rId2"/>
    <sheet name="Blad1"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B14" i="2"/>
  <c r="C5" i="1" l="1"/>
  <c r="B13" i="2"/>
  <c r="B12" i="2"/>
  <c r="A9" i="1" l="1"/>
  <c r="B16" i="2" s="1"/>
  <c r="E25" i="1" l="1"/>
  <c r="E24" i="1"/>
  <c r="A17" i="1"/>
  <c r="B15" i="1"/>
  <c r="A19" i="1" s="1"/>
  <c r="E23" i="1" l="1"/>
  <c r="E21" i="1" s="1"/>
  <c r="A18" i="1"/>
  <c r="A15" i="1"/>
  <c r="A16" i="1"/>
  <c r="B12" i="1"/>
  <c r="C25" i="1" s="1"/>
  <c r="D25" i="1" s="1"/>
  <c r="B11" i="1" l="1"/>
  <c r="B13" i="1" l="1"/>
  <c r="B36" i="2" s="1"/>
  <c r="C24" i="1"/>
  <c r="D24" i="1" s="1"/>
  <c r="C23" i="1" l="1"/>
  <c r="D23" i="1" s="1"/>
  <c r="C21" i="1"/>
  <c r="D21" i="1" s="1"/>
  <c r="B37" i="2" s="1"/>
</calcChain>
</file>

<file path=xl/sharedStrings.xml><?xml version="1.0" encoding="utf-8"?>
<sst xmlns="http://schemas.openxmlformats.org/spreadsheetml/2006/main" count="36" uniqueCount="35">
  <si>
    <t xml:space="preserve">ZELFSTANDIGEN: FISCAAL VOORDEEL </t>
  </si>
  <si>
    <t>Naam klant</t>
  </si>
  <si>
    <t>Premie pensioensparen</t>
  </si>
  <si>
    <t>Fiscaal voordeel op de premie</t>
  </si>
  <si>
    <t>Gemeentelijke opcentiemes</t>
  </si>
  <si>
    <t>pensioensparen</t>
  </si>
  <si>
    <t>VAPZ</t>
  </si>
  <si>
    <t>Totaal fiscaal voordeel</t>
  </si>
  <si>
    <t>Gegevens tabel</t>
  </si>
  <si>
    <t>Pensioensparen</t>
  </si>
  <si>
    <t>Vapz</t>
  </si>
  <si>
    <t>Totaal</t>
  </si>
  <si>
    <t>Storting</t>
  </si>
  <si>
    <t>Netto storting</t>
  </si>
  <si>
    <t>Fiscaal voordeel</t>
  </si>
  <si>
    <t>Premie VAPZ (8,17% op inkomsten N-3)</t>
  </si>
  <si>
    <t xml:space="preserve"> Uw persoonlijke simulatie</t>
  </si>
  <si>
    <t>Uw verzekeringsmakelaar:</t>
  </si>
  <si>
    <t>Uw fiscaal voordeel PSP/VAPZ</t>
  </si>
  <si>
    <t>Naam verzekeringnemer</t>
  </si>
  <si>
    <t>Uw premie pensioensparen</t>
  </si>
  <si>
    <t>Uw premie Vapz</t>
  </si>
  <si>
    <t>Visuele voorstelling fiscaal voordeel</t>
  </si>
  <si>
    <t>Uw voordeel</t>
  </si>
  <si>
    <t>Uw netto storting</t>
  </si>
  <si>
    <t>Fiscaal regime</t>
  </si>
  <si>
    <t>Uw totale spaarpremie</t>
  </si>
  <si>
    <r>
      <t xml:space="preserve">Als zelfstandige geniet u een </t>
    </r>
    <r>
      <rPr>
        <i/>
        <u/>
        <sz val="11"/>
        <color theme="1"/>
        <rFont val="Calibri"/>
        <family val="2"/>
        <scheme val="minor"/>
      </rPr>
      <t>dubbel fiscaal voordeel.</t>
    </r>
    <r>
      <rPr>
        <i/>
        <sz val="11"/>
        <color theme="1"/>
        <rFont val="Calibri"/>
        <family val="2"/>
        <scheme val="minor"/>
      </rPr>
      <t xml:space="preserve">  Uw premie VAPZ is aftrekbaar in uw personenbelasting aan de </t>
    </r>
    <r>
      <rPr>
        <i/>
        <u/>
        <sz val="11"/>
        <color theme="1"/>
        <rFont val="Calibri"/>
        <family val="2"/>
        <scheme val="minor"/>
      </rPr>
      <t>hoogste belastingsschijf.</t>
    </r>
    <r>
      <rPr>
        <i/>
        <sz val="11"/>
        <color theme="1"/>
        <rFont val="Calibri"/>
        <family val="2"/>
        <scheme val="minor"/>
      </rPr>
      <t xml:space="preserve">  Hierdoor daalt uw belastbaar inkomen en </t>
    </r>
    <r>
      <rPr>
        <i/>
        <u/>
        <sz val="11"/>
        <color theme="1"/>
        <rFont val="Calibri"/>
        <family val="2"/>
        <scheme val="minor"/>
      </rPr>
      <t>dalen uw sociale bijdragen</t>
    </r>
    <r>
      <rPr>
        <i/>
        <sz val="11"/>
        <color theme="1"/>
        <rFont val="Calibri"/>
        <family val="2"/>
        <scheme val="minor"/>
      </rPr>
      <t xml:space="preserve">. Uw premie </t>
    </r>
    <r>
      <rPr>
        <i/>
        <u/>
        <sz val="11"/>
        <color theme="1"/>
        <rFont val="Calibri"/>
        <family val="2"/>
        <scheme val="minor"/>
      </rPr>
      <t>pensioensparen</t>
    </r>
    <r>
      <rPr>
        <i/>
        <sz val="11"/>
        <color theme="1"/>
        <rFont val="Calibri"/>
        <family val="2"/>
        <scheme val="minor"/>
      </rPr>
      <t xml:space="preserve"> is aftrekbaar ten belope van </t>
    </r>
    <r>
      <rPr>
        <i/>
        <u/>
        <sz val="11"/>
        <color theme="1"/>
        <rFont val="Calibri"/>
        <family val="2"/>
        <scheme val="minor"/>
      </rPr>
      <t>30% of 25%</t>
    </r>
    <r>
      <rPr>
        <i/>
        <sz val="11"/>
        <color theme="1"/>
        <rFont val="Calibri"/>
        <family val="2"/>
        <scheme val="minor"/>
      </rPr>
      <t xml:space="preserve"> (premie hoger dan 990 EUR) + gemeentelijke opcentiemes.   Door uw arbeidsongeschiktheidsrente te koppelen aan uw pensioensparen, </t>
    </r>
    <r>
      <rPr>
        <i/>
        <u/>
        <sz val="11"/>
        <color theme="1"/>
        <rFont val="Calibri"/>
        <family val="2"/>
        <scheme val="minor"/>
      </rPr>
      <t>vermijdt u de taks van 9,25% op uw premie</t>
    </r>
    <r>
      <rPr>
        <i/>
        <sz val="11"/>
        <color theme="1"/>
        <rFont val="Calibri"/>
        <family val="2"/>
        <scheme val="minor"/>
      </rPr>
      <t>.</t>
    </r>
  </si>
  <si>
    <t>Deze simulatie is louter indicatief en werd opgemaakt op basis van gekende gegevens.  Ze doet geen enkele contractuele verplichting ontstaan in hoofde van de partijen. Deze simulatie werd uitgevoerd na een grondig gesprek, waarbij de verlangens en behoeften van de klant werden gerespecteerd.</t>
  </si>
  <si>
    <t>Straat en huisnummer</t>
  </si>
  <si>
    <t>Postcode en gemeente</t>
  </si>
  <si>
    <t>FSMA nummer</t>
  </si>
  <si>
    <t>Prognose huidige inkomsten (inkomen waarop uw klant sociale bijdrage betaalt)</t>
  </si>
  <si>
    <t>Rik Desmul</t>
  </si>
  <si>
    <t>Naam kantoor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</si>
</sst>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1"/>
      <color theme="1"/>
      <name val="Calibri"/>
      <family val="2"/>
      <scheme val="minor"/>
    </font>
    <font>
      <sz val="11"/>
      <color rgb="FFFF0000"/>
      <name val="Calibri"/>
      <family val="2"/>
      <scheme val="minor"/>
    </font>
    <font>
      <sz val="11"/>
      <color theme="0"/>
      <name val="Calibri"/>
      <family val="2"/>
      <scheme val="minor"/>
    </font>
    <font>
      <b/>
      <i/>
      <sz val="11"/>
      <name val="Calibri"/>
      <family val="2"/>
      <scheme val="minor"/>
    </font>
    <font>
      <sz val="20"/>
      <color theme="0"/>
      <name val="Calibri"/>
      <family val="2"/>
      <scheme val="minor"/>
    </font>
    <font>
      <u/>
      <sz val="11"/>
      <color theme="1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u/>
      <sz val="11"/>
      <color theme="1"/>
      <name val="Calibri"/>
      <family val="2"/>
      <scheme val="minor"/>
    </font>
    <font>
      <sz val="8"/>
      <color theme="1"/>
      <name val="Calibri"/>
      <family val="2"/>
      <scheme val="minor"/>
    </font>
    <font>
      <sz val="11"/>
      <name val="Calibri"/>
      <family val="2"/>
      <scheme val="minor"/>
    </font>
    <font>
      <b/>
      <sz val="18"/>
      <color rgb="FF002060"/>
      <name val="Calibri"/>
      <family val="2"/>
      <scheme val="minor"/>
    </font>
    <font>
      <sz val="11"/>
      <color rgb="FF00206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002060"/>
        <bgColor indexed="64"/>
      </patternFill>
    </fill>
  </fills>
  <borders count="9">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2">
    <xf numFmtId="0" fontId="0" fillId="0" borderId="0"/>
    <xf numFmtId="0" fontId="5" fillId="0" borderId="0" applyNumberFormat="0" applyFill="0" applyBorder="0" applyAlignment="0" applyProtection="0"/>
  </cellStyleXfs>
  <cellXfs count="62">
    <xf numFmtId="0" fontId="0" fillId="0" borderId="0" xfId="0"/>
    <xf numFmtId="0" fontId="3" fillId="2" borderId="0" xfId="0" applyFont="1" applyFill="1"/>
    <xf numFmtId="0" fontId="3" fillId="2" borderId="0" xfId="0" applyFont="1" applyFill="1" applyAlignment="1">
      <alignment wrapText="1"/>
    </xf>
    <xf numFmtId="0" fontId="5" fillId="2" borderId="0" xfId="1" applyFill="1"/>
    <xf numFmtId="0" fontId="1" fillId="0" borderId="0" xfId="0" applyFont="1"/>
    <xf numFmtId="164" fontId="0" fillId="0" borderId="4" xfId="0" applyNumberFormat="1" applyBorder="1"/>
    <xf numFmtId="0" fontId="1" fillId="0" borderId="2" xfId="0" applyFont="1" applyBorder="1"/>
    <xf numFmtId="0" fontId="7" fillId="2" borderId="1" xfId="0" applyFont="1" applyFill="1" applyBorder="1"/>
    <xf numFmtId="0" fontId="7" fillId="2" borderId="3" xfId="0" applyFont="1" applyFill="1" applyBorder="1" applyAlignment="1">
      <alignment horizontal="right"/>
    </xf>
    <xf numFmtId="0" fontId="0" fillId="0" borderId="0" xfId="0" applyBorder="1"/>
    <xf numFmtId="0" fontId="0" fillId="0" borderId="0" xfId="0" applyBorder="1" applyAlignment="1">
      <alignment horizontal="left"/>
    </xf>
    <xf numFmtId="0" fontId="8" fillId="0" borderId="0" xfId="0" applyFont="1" applyBorder="1" applyAlignment="1">
      <alignment horizontal="left"/>
    </xf>
    <xf numFmtId="0" fontId="0" fillId="0" borderId="0" xfId="0" applyFill="1" applyBorder="1"/>
    <xf numFmtId="0" fontId="0" fillId="0" borderId="4" xfId="0" applyBorder="1"/>
    <xf numFmtId="0" fontId="0" fillId="0" borderId="0" xfId="0" applyAlignment="1">
      <alignment horizontal="center"/>
    </xf>
    <xf numFmtId="0" fontId="7" fillId="0" borderId="0" xfId="0" applyFont="1" applyBorder="1" applyAlignment="1">
      <alignment horizontal="left"/>
    </xf>
    <xf numFmtId="0" fontId="7" fillId="0" borderId="1" xfId="0" applyFont="1" applyBorder="1" applyAlignment="1">
      <alignment horizontal="left"/>
    </xf>
    <xf numFmtId="0" fontId="7" fillId="0" borderId="7" xfId="0" applyFont="1" applyBorder="1" applyAlignment="1">
      <alignment horizontal="left"/>
    </xf>
    <xf numFmtId="0" fontId="7" fillId="0" borderId="2" xfId="0" applyFont="1" applyBorder="1" applyAlignment="1">
      <alignment horizontal="left"/>
    </xf>
    <xf numFmtId="0" fontId="0" fillId="0" borderId="4" xfId="0" applyBorder="1" applyAlignment="1">
      <alignment horizontal="left"/>
    </xf>
    <xf numFmtId="0" fontId="0" fillId="0" borderId="8" xfId="0" applyBorder="1" applyAlignment="1">
      <alignment horizontal="left"/>
    </xf>
    <xf numFmtId="0" fontId="0" fillId="0" borderId="6" xfId="0" applyBorder="1" applyAlignment="1">
      <alignment horizontal="left"/>
    </xf>
    <xf numFmtId="0" fontId="6" fillId="0" borderId="0" xfId="0" applyFont="1" applyFill="1" applyBorder="1"/>
    <xf numFmtId="0" fontId="10" fillId="0" borderId="0" xfId="0" applyFont="1" applyAlignment="1">
      <alignment horizontal="left" vertical="top"/>
    </xf>
    <xf numFmtId="0" fontId="2" fillId="0" borderId="0" xfId="0" applyFont="1"/>
    <xf numFmtId="10" fontId="2" fillId="0" borderId="0" xfId="0" applyNumberFormat="1" applyFont="1"/>
    <xf numFmtId="0" fontId="2" fillId="0" borderId="0" xfId="0" applyFont="1" applyBorder="1"/>
    <xf numFmtId="164" fontId="6" fillId="0" borderId="0" xfId="0" applyNumberFormat="1" applyFont="1"/>
    <xf numFmtId="10" fontId="2" fillId="0" borderId="0" xfId="0" applyNumberFormat="1" applyFont="1" applyAlignment="1">
      <alignment vertical="center"/>
    </xf>
    <xf numFmtId="164" fontId="2" fillId="0" borderId="0" xfId="0" applyNumberFormat="1" applyFont="1"/>
    <xf numFmtId="0" fontId="7" fillId="0" borderId="4" xfId="0" applyFont="1" applyBorder="1" applyProtection="1">
      <protection hidden="1"/>
    </xf>
    <xf numFmtId="0" fontId="8" fillId="0" borderId="0" xfId="0" applyFont="1" applyAlignment="1" applyProtection="1">
      <alignment horizontal="left" vertical="center"/>
      <protection hidden="1"/>
    </xf>
    <xf numFmtId="0" fontId="0" fillId="0" borderId="0" xfId="0" applyBorder="1" applyProtection="1">
      <protection hidden="1"/>
    </xf>
    <xf numFmtId="164" fontId="8" fillId="0" borderId="0" xfId="0" applyNumberFormat="1" applyFont="1" applyAlignment="1" applyProtection="1">
      <alignment horizontal="left" vertical="center"/>
      <protection hidden="1"/>
    </xf>
    <xf numFmtId="164" fontId="8" fillId="0" borderId="0" xfId="0" applyNumberFormat="1" applyFont="1" applyBorder="1" applyAlignment="1" applyProtection="1">
      <alignment horizontal="left"/>
      <protection hidden="1"/>
    </xf>
    <xf numFmtId="0" fontId="8" fillId="0" borderId="0" xfId="0" applyFont="1" applyBorder="1" applyAlignment="1" applyProtection="1">
      <alignment horizontal="left"/>
      <protection hidden="1"/>
    </xf>
    <xf numFmtId="0" fontId="7" fillId="0" borderId="4" xfId="0" applyFont="1" applyFill="1" applyBorder="1" applyProtection="1">
      <protection hidden="1"/>
    </xf>
    <xf numFmtId="0" fontId="8" fillId="0" borderId="0" xfId="0" applyFont="1" applyBorder="1" applyProtection="1">
      <protection hidden="1"/>
    </xf>
    <xf numFmtId="0" fontId="7" fillId="0" borderId="4" xfId="0" applyFont="1" applyBorder="1" applyAlignment="1" applyProtection="1">
      <alignment vertical="top"/>
      <protection hidden="1"/>
    </xf>
    <xf numFmtId="0" fontId="7" fillId="0" borderId="4" xfId="0" applyFont="1" applyBorder="1" applyAlignment="1" applyProtection="1">
      <alignment wrapText="1"/>
      <protection hidden="1"/>
    </xf>
    <xf numFmtId="0" fontId="0" fillId="0" borderId="4" xfId="0" applyBorder="1" applyProtection="1">
      <protection hidden="1"/>
    </xf>
    <xf numFmtId="0" fontId="0" fillId="0" borderId="0" xfId="0" applyAlignment="1" applyProtection="1">
      <alignment vertical="center"/>
      <protection hidden="1"/>
    </xf>
    <xf numFmtId="10" fontId="11" fillId="0" borderId="0" xfId="0" applyNumberFormat="1" applyFont="1" applyAlignment="1">
      <alignment horizontal="left"/>
    </xf>
    <xf numFmtId="164" fontId="11" fillId="0" borderId="0" xfId="0" applyNumberFormat="1" applyFont="1" applyAlignment="1">
      <alignment horizontal="left"/>
    </xf>
    <xf numFmtId="0" fontId="2" fillId="3" borderId="5" xfId="0" applyFont="1" applyFill="1" applyBorder="1"/>
    <xf numFmtId="164" fontId="6" fillId="3" borderId="6" xfId="0" applyNumberFormat="1" applyFont="1" applyFill="1" applyBorder="1"/>
    <xf numFmtId="0" fontId="0" fillId="3" borderId="0" xfId="0" applyFill="1"/>
    <xf numFmtId="0" fontId="6" fillId="3" borderId="0" xfId="0" applyFont="1" applyFill="1" applyBorder="1"/>
    <xf numFmtId="0" fontId="0" fillId="3" borderId="0" xfId="0" applyFill="1" applyBorder="1"/>
    <xf numFmtId="0" fontId="8" fillId="0" borderId="3" xfId="0" applyFont="1" applyBorder="1" applyAlignment="1" applyProtection="1">
      <alignment horizontal="left"/>
      <protection locked="0"/>
    </xf>
    <xf numFmtId="0" fontId="8" fillId="0" borderId="5" xfId="0" applyFont="1" applyBorder="1" applyAlignment="1" applyProtection="1">
      <alignment horizontal="left"/>
      <protection locked="0"/>
    </xf>
    <xf numFmtId="0" fontId="13" fillId="0" borderId="0" xfId="0" applyFont="1"/>
    <xf numFmtId="0" fontId="4" fillId="3" borderId="0" xfId="0" applyFont="1" applyFill="1" applyAlignment="1">
      <alignment horizontal="center"/>
    </xf>
    <xf numFmtId="0" fontId="11" fillId="0" borderId="0" xfId="0" applyFont="1" applyAlignment="1">
      <alignment horizontal="left"/>
    </xf>
    <xf numFmtId="0" fontId="12" fillId="0" borderId="0" xfId="0" applyFont="1" applyBorder="1" applyAlignment="1">
      <alignment horizontal="left"/>
    </xf>
    <xf numFmtId="0" fontId="13" fillId="0" borderId="0" xfId="0" applyFont="1" applyAlignment="1">
      <alignment horizontal="left"/>
    </xf>
    <xf numFmtId="0" fontId="0" fillId="0" borderId="0" xfId="0" applyBorder="1" applyAlignment="1">
      <alignment horizontal="left"/>
    </xf>
    <xf numFmtId="0" fontId="0" fillId="0" borderId="4" xfId="0" applyBorder="1" applyAlignment="1">
      <alignment horizontal="left"/>
    </xf>
    <xf numFmtId="0" fontId="8" fillId="0" borderId="3" xfId="0" applyFont="1" applyBorder="1" applyAlignment="1" applyProtection="1">
      <alignment vertical="top" wrapText="1"/>
      <protection hidden="1"/>
    </xf>
    <xf numFmtId="0" fontId="0" fillId="0" borderId="0" xfId="0" applyAlignment="1" applyProtection="1">
      <alignment vertical="top" wrapText="1"/>
      <protection hidden="1"/>
    </xf>
    <xf numFmtId="0" fontId="10" fillId="0" borderId="0" xfId="0" applyFont="1" applyAlignment="1" applyProtection="1">
      <alignment horizontal="left" vertical="top" wrapText="1"/>
      <protection hidden="1"/>
    </xf>
    <xf numFmtId="0" fontId="0" fillId="0" borderId="0" xfId="0" applyAlignment="1" applyProtection="1">
      <alignment wrapText="1"/>
      <protection hidden="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BE"/>
              <a:t>Fiscaal voordeel vs netto storting op uw pensioensparen en VAPZ </a:t>
            </a:r>
          </a:p>
        </c:rich>
      </c:tx>
      <c:layout>
        <c:manualLayout>
          <c:xMode val="edge"/>
          <c:yMode val="edge"/>
          <c:x val="1.7773637073991626E-3"/>
          <c:y val="1.6096145876502302E-3"/>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797198338713408"/>
          <c:y val="0.28575442396348022"/>
          <c:w val="0.81848112916521276"/>
          <c:h val="0.71113596978226679"/>
        </c:manualLayout>
      </c:layout>
      <c:pie3DChart>
        <c:varyColors val="1"/>
        <c:ser>
          <c:idx val="0"/>
          <c:order val="0"/>
          <c:tx>
            <c:v>Fiscaal Voordeel</c:v>
          </c:tx>
          <c:dPt>
            <c:idx val="0"/>
            <c:bubble3D val="0"/>
            <c:spPr>
              <a:solidFill>
                <a:srgbClr val="00206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0-61AE-4B14-9C59-CAA2F9740048}"/>
              </c:ext>
            </c:extLst>
          </c:dPt>
          <c:dPt>
            <c:idx val="1"/>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1AE-4B14-9C59-CAA2F9740048}"/>
              </c:ext>
            </c:extLst>
          </c:dPt>
          <c:dLbls>
            <c:numFmt formatCode="0.00%" sourceLinked="0"/>
            <c:spPr>
              <a:solidFill>
                <a:schemeClr val="tx1">
                  <a:lumMod val="50000"/>
                  <a:lumOff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BE"/>
              </a:p>
            </c:txPr>
            <c:dLblPos val="ct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extLst>
                <c:ext xmlns:c15="http://schemas.microsoft.com/office/drawing/2012/chart" uri="{02D57815-91ED-43cb-92C2-25804820EDAC}">
                  <c15:fullRef>
                    <c15:sqref>'COMBI PSP VAPZ'!$C$20:$D$21</c15:sqref>
                  </c15:fullRef>
                  <c15:levelRef>
                    <c15:sqref>'COMBI PSP VAPZ'!$C$20:$D$20</c15:sqref>
                  </c15:levelRef>
                </c:ext>
              </c:extLst>
              <c:f>'COMBI PSP VAPZ'!$C$20:$D$20</c:f>
              <c:strCache>
                <c:ptCount val="2"/>
                <c:pt idx="0">
                  <c:v>Fiscaal voordeel</c:v>
                </c:pt>
                <c:pt idx="1">
                  <c:v>Netto storting</c:v>
                </c:pt>
              </c:strCache>
            </c:strRef>
          </c:cat>
          <c:val>
            <c:numRef>
              <c:f>'COMBI PSP VAPZ'!$C$21:$D$21</c:f>
              <c:numCache>
                <c:formatCode>"€"\ #\ ##0.00</c:formatCode>
                <c:ptCount val="2"/>
                <c:pt idx="0">
                  <c:v>884.18925000000013</c:v>
                </c:pt>
                <c:pt idx="1">
                  <c:v>1105.8107499999999</c:v>
                </c:pt>
              </c:numCache>
            </c:numRef>
          </c:val>
          <c:extLst>
            <c:ext xmlns:c16="http://schemas.microsoft.com/office/drawing/2014/chart" uri="{C3380CC4-5D6E-409C-BE32-E72D297353CC}">
              <c16:uniqueId val="{00000000-0614-478F-B54F-AA1D2FE6C368}"/>
            </c:ext>
          </c:extLst>
        </c:ser>
        <c:dLbls>
          <c:dLblPos val="ctr"/>
          <c:showLegendKey val="0"/>
          <c:showVal val="1"/>
          <c:showCatName val="0"/>
          <c:showSerName val="0"/>
          <c:showPercent val="0"/>
          <c:showBubbleSize val="0"/>
          <c:showLeaderLines val="0"/>
        </c:dLbls>
        <c:extLst>
          <c:ext xmlns:c15="http://schemas.microsoft.com/office/drawing/2012/chart" uri="{02D57815-91ED-43cb-92C2-25804820EDAC}">
            <c15:filteredPieSeries>
              <c15:ser>
                <c:idx val="1"/>
                <c:order val="1"/>
                <c:tx>
                  <c:v>Netto inleg</c:v>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1839-4618-A894-6D2891E86F1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BE"/>
                    </a:p>
                  </c:txPr>
                  <c:dLblPos val="ctr"/>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ullRef>
                          <c15:sqref>'COMBI PSP VAPZ'!$C$20:$D$21</c15:sqref>
                        </c15:fullRef>
                        <c15:levelRef>
                          <c15:sqref>'COMBI PSP VAPZ'!$C$20:$D$20</c15:sqref>
                        </c15:levelRef>
                        <c15:formulaRef>
                          <c15:sqref>'COMBI PSP VAPZ'!$C$20:$D$20</c15:sqref>
                        </c15:formulaRef>
                      </c:ext>
                    </c:extLst>
                    <c:strCache>
                      <c:ptCount val="2"/>
                      <c:pt idx="0">
                        <c:v>Fiscaal voordeel</c:v>
                      </c:pt>
                      <c:pt idx="1">
                        <c:v>Netto storting</c:v>
                      </c:pt>
                    </c:strCache>
                  </c:strRef>
                </c:cat>
                <c:val>
                  <c:numRef>
                    <c:extLst>
                      <c:ext uri="{02D57815-91ED-43cb-92C2-25804820EDAC}">
                        <c15:formulaRef>
                          <c15:sqref>'COMBI PSP VAPZ'!$D$23</c15:sqref>
                        </c15:formulaRef>
                      </c:ext>
                    </c:extLst>
                    <c:numCache>
                      <c:formatCode>"€"\ #\ ##0.00</c:formatCode>
                      <c:ptCount val="1"/>
                      <c:pt idx="0">
                        <c:v>1105.8107499999999</c:v>
                      </c:pt>
                    </c:numCache>
                  </c:numRef>
                </c:val>
                <c:extLst>
                  <c:ext xmlns:c16="http://schemas.microsoft.com/office/drawing/2014/chart" uri="{C3380CC4-5D6E-409C-BE32-E72D297353CC}">
                    <c16:uniqueId val="{00000001-0614-478F-B54F-AA1D2FE6C368}"/>
                  </c:ext>
                </c:extLst>
              </c15:ser>
            </c15:filteredPieSeries>
          </c:ext>
        </c:extLst>
      </c:pie3DChart>
      <c:spPr>
        <a:solidFill>
          <a:schemeClr val="bg1"/>
        </a:solidFill>
        <a:ln>
          <a:noFill/>
        </a:ln>
        <a:effectLst/>
      </c:spPr>
    </c:plotArea>
    <c:legend>
      <c:legendPos val="r"/>
      <c:layout>
        <c:manualLayout>
          <c:xMode val="edge"/>
          <c:yMode val="edge"/>
          <c:x val="0.79750155276391965"/>
          <c:y val="0.13368365796380718"/>
          <c:w val="0.18977580092564766"/>
          <c:h val="0.1184218814753419"/>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dk1">
          <a:lumMod val="25000"/>
          <a:lumOff val="75000"/>
        </a:schemeClr>
      </a:solidFill>
      <a:round/>
    </a:ln>
    <a:effectLst/>
  </c:spPr>
  <c:txPr>
    <a:bodyPr/>
    <a:lstStyle/>
    <a:p>
      <a:pPr>
        <a:defRPr/>
      </a:pPr>
      <a:endParaRPr lang="nl-BE"/>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nl-BE" sz="1100" i="1"/>
              <a:t>Fiscaal voordeel en netto storting op uw pensioensparen en VAPZ  per jaar</a:t>
            </a:r>
          </a:p>
        </c:rich>
      </c:tx>
      <c:layout>
        <c:manualLayout>
          <c:xMode val="edge"/>
          <c:yMode val="edge"/>
          <c:x val="0.14427099205111424"/>
          <c:y val="5.540821324910987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nl-BE"/>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483260203161627E-2"/>
          <c:y val="0.20505268548748479"/>
          <c:w val="0.69634369177135302"/>
          <c:h val="0.60381896165418347"/>
        </c:manualLayout>
      </c:layout>
      <c:pie3DChart>
        <c:varyColors val="1"/>
        <c:ser>
          <c:idx val="0"/>
          <c:order val="0"/>
          <c:tx>
            <c:v>Fiscaal Voordeel</c:v>
          </c:tx>
          <c:spPr>
            <a:solidFill>
              <a:schemeClr val="bg1">
                <a:lumMod val="75000"/>
              </a:schemeClr>
            </a:solidFill>
          </c:spPr>
          <c:dPt>
            <c:idx val="0"/>
            <c:bubble3D val="0"/>
            <c:explosion val="2"/>
            <c:spPr>
              <a:solidFill>
                <a:srgbClr val="00206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9BE6-4778-9B31-767262014D45}"/>
              </c:ext>
            </c:extLst>
          </c:dPt>
          <c:dPt>
            <c:idx val="1"/>
            <c:bubble3D val="0"/>
            <c:spPr>
              <a:solidFill>
                <a:schemeClr val="bg1">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9BE6-4778-9B31-767262014D45}"/>
              </c:ext>
            </c:extLst>
          </c:dPt>
          <c:dLbls>
            <c:numFmt formatCode="0.00%" sourceLinked="0"/>
            <c:spPr>
              <a:solidFill>
                <a:schemeClr val="tx1">
                  <a:lumMod val="50000"/>
                  <a:lumOff val="50000"/>
                </a:schemeClr>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BE"/>
              </a:p>
            </c:txPr>
            <c:dLblPos val="ct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extLst>
                <c:ext xmlns:c15="http://schemas.microsoft.com/office/drawing/2012/chart" uri="{02D57815-91ED-43cb-92C2-25804820EDAC}">
                  <c15:fullRef>
                    <c15:sqref>'COMBI PSP VAPZ'!$C$20:$D$21</c15:sqref>
                  </c15:fullRef>
                  <c15:levelRef>
                    <c15:sqref>'COMBI PSP VAPZ'!$C$20:$D$20</c15:sqref>
                  </c15:levelRef>
                </c:ext>
              </c:extLst>
              <c:f>'COMBI PSP VAPZ'!$C$20:$D$20</c:f>
              <c:strCache>
                <c:ptCount val="2"/>
                <c:pt idx="0">
                  <c:v>Fiscaal voordeel</c:v>
                </c:pt>
                <c:pt idx="1">
                  <c:v>Netto storting</c:v>
                </c:pt>
              </c:strCache>
            </c:strRef>
          </c:cat>
          <c:val>
            <c:numRef>
              <c:f>'COMBI PSP VAPZ'!$C$21:$D$21</c:f>
              <c:numCache>
                <c:formatCode>"€"\ #\ ##0.00</c:formatCode>
                <c:ptCount val="2"/>
                <c:pt idx="0">
                  <c:v>884.18925000000013</c:v>
                </c:pt>
                <c:pt idx="1">
                  <c:v>1105.8107499999999</c:v>
                </c:pt>
              </c:numCache>
            </c:numRef>
          </c:val>
          <c:extLst>
            <c:ext xmlns:c16="http://schemas.microsoft.com/office/drawing/2014/chart" uri="{C3380CC4-5D6E-409C-BE32-E72D297353CC}">
              <c16:uniqueId val="{00000004-9BE6-4778-9B31-767262014D45}"/>
            </c:ext>
          </c:extLst>
        </c:ser>
        <c:dLbls>
          <c:dLblPos val="ctr"/>
          <c:showLegendKey val="0"/>
          <c:showVal val="1"/>
          <c:showCatName val="0"/>
          <c:showSerName val="0"/>
          <c:showPercent val="0"/>
          <c:showBubbleSize val="0"/>
          <c:showLeaderLines val="0"/>
        </c:dLbls>
        <c:extLst>
          <c:ext xmlns:c15="http://schemas.microsoft.com/office/drawing/2012/chart" uri="{02D57815-91ED-43cb-92C2-25804820EDAC}">
            <c15:filteredPieSeries>
              <c15:ser>
                <c:idx val="1"/>
                <c:order val="1"/>
                <c:tx>
                  <c:v>Netto inleg</c:v>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9BE6-4778-9B31-767262014D4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nl-BE"/>
                    </a:p>
                  </c:txPr>
                  <c:dLblPos val="ctr"/>
                  <c:showLegendKey val="0"/>
                  <c:showVal val="1"/>
                  <c:showCatName val="0"/>
                  <c:showSerName val="0"/>
                  <c:showPercent val="0"/>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ullRef>
                          <c15:sqref>'COMBI PSP VAPZ'!$C$20:$D$21</c15:sqref>
                        </c15:fullRef>
                        <c15:levelRef>
                          <c15:sqref>'COMBI PSP VAPZ'!$C$20:$D$20</c15:sqref>
                        </c15:levelRef>
                        <c15:formulaRef>
                          <c15:sqref>'COMBI PSP VAPZ'!$C$20:$D$20</c15:sqref>
                        </c15:formulaRef>
                      </c:ext>
                    </c:extLst>
                    <c:strCache>
                      <c:ptCount val="2"/>
                      <c:pt idx="0">
                        <c:v>Fiscaal voordeel</c:v>
                      </c:pt>
                      <c:pt idx="1">
                        <c:v>Netto storting</c:v>
                      </c:pt>
                    </c:strCache>
                  </c:strRef>
                </c:cat>
                <c:val>
                  <c:numRef>
                    <c:extLst>
                      <c:ext uri="{02D57815-91ED-43cb-92C2-25804820EDAC}">
                        <c15:formulaRef>
                          <c15:sqref>'COMBI PSP VAPZ'!$D$23</c15:sqref>
                        </c15:formulaRef>
                      </c:ext>
                    </c:extLst>
                    <c:numCache>
                      <c:formatCode>"€"\ #\ ##0.00</c:formatCode>
                      <c:ptCount val="1"/>
                      <c:pt idx="0">
                        <c:v>1105.8107499999999</c:v>
                      </c:pt>
                    </c:numCache>
                  </c:numRef>
                </c:val>
                <c:extLst>
                  <c:ext xmlns:c16="http://schemas.microsoft.com/office/drawing/2014/chart" uri="{C3380CC4-5D6E-409C-BE32-E72D297353CC}">
                    <c16:uniqueId val="{00000007-9BE6-4778-9B31-767262014D45}"/>
                  </c:ext>
                </c:extLst>
              </c15:ser>
            </c15:filteredPieSeries>
          </c:ext>
        </c:extLst>
      </c:pie3DChart>
      <c:spPr>
        <a:solidFill>
          <a:schemeClr val="bg1"/>
        </a:solidFill>
        <a:ln>
          <a:noFill/>
        </a:ln>
        <a:effectLst/>
      </c:spPr>
    </c:plotArea>
    <c:legend>
      <c:legendPos val="r"/>
      <c:layout>
        <c:manualLayout>
          <c:xMode val="edge"/>
          <c:yMode val="edge"/>
          <c:x val="0.21397397044509728"/>
          <c:y val="0.81017120827376254"/>
          <c:w val="0.38626705725457738"/>
          <c:h val="0.1097568657576339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nl-B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a:pPr>
      <a:endParaRPr lang="nl-BE"/>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9525</xdr:colOff>
      <xdr:row>1</xdr:row>
      <xdr:rowOff>28574</xdr:rowOff>
    </xdr:from>
    <xdr:to>
      <xdr:col>7</xdr:col>
      <xdr:colOff>581025</xdr:colOff>
      <xdr:row>13</xdr:row>
      <xdr:rowOff>28575</xdr:rowOff>
    </xdr:to>
    <xdr:graphicFrame macro="">
      <xdr:nvGraphicFramePr>
        <xdr:cNvPr id="2" name="Grafiek 1">
          <a:extLst>
            <a:ext uri="{FF2B5EF4-FFF2-40B4-BE49-F238E27FC236}">
              <a16:creationId xmlns:a16="http://schemas.microsoft.com/office/drawing/2014/main" id="{EA80566F-D959-4CA5-B2C8-5874C880DB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13</xdr:row>
      <xdr:rowOff>47625</xdr:rowOff>
    </xdr:from>
    <xdr:to>
      <xdr:col>7</xdr:col>
      <xdr:colOff>561975</xdr:colOff>
      <xdr:row>26</xdr:row>
      <xdr:rowOff>47625</xdr:rowOff>
    </xdr:to>
    <xdr:sp macro="" textlink="">
      <xdr:nvSpPr>
        <xdr:cNvPr id="3" name="Tekstvak 2">
          <a:extLst>
            <a:ext uri="{FF2B5EF4-FFF2-40B4-BE49-F238E27FC236}">
              <a16:creationId xmlns:a16="http://schemas.microsoft.com/office/drawing/2014/main" id="{255794A1-AF4B-4D45-9010-4BC636F88379}"/>
            </a:ext>
          </a:extLst>
        </xdr:cNvPr>
        <xdr:cNvSpPr txBox="1"/>
      </xdr:nvSpPr>
      <xdr:spPr>
        <a:xfrm>
          <a:off x="9525" y="3352800"/>
          <a:ext cx="8591550"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solidFill>
                <a:schemeClr val="dk1"/>
              </a:solidFill>
              <a:effectLst/>
              <a:latin typeface="+mn-lt"/>
              <a:ea typeface="+mn-ea"/>
              <a:cs typeface="+mn-cs"/>
            </a:rPr>
            <a:t>Beste makelaar,</a:t>
          </a:r>
        </a:p>
        <a:p>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Fiscaal voordeel VAPZ</a:t>
          </a:r>
          <a:r>
            <a:rPr lang="nl-BE" sz="1100" baseline="0">
              <a:solidFill>
                <a:schemeClr val="dk1"/>
              </a:solidFill>
              <a:effectLst/>
              <a:latin typeface="+mn-lt"/>
              <a:ea typeface="+mn-ea"/>
              <a:cs typeface="+mn-cs"/>
            </a:rPr>
            <a:t> berekend volgens de actuele belastingsschijven + sociale bijdragen.  Fiscaal voordeel pensioensparen ifv de premie.</a:t>
          </a:r>
          <a:endParaRPr lang="nl-BE" sz="1100">
            <a:solidFill>
              <a:schemeClr val="dk1"/>
            </a:solidFill>
            <a:effectLst/>
            <a:latin typeface="+mn-lt"/>
            <a:ea typeface="+mn-ea"/>
            <a:cs typeface="+mn-cs"/>
          </a:endParaRPr>
        </a:p>
        <a:p>
          <a:r>
            <a:rPr lang="nl-BE" sz="1100">
              <a:solidFill>
                <a:schemeClr val="dk1"/>
              </a:solidFill>
              <a:effectLst/>
              <a:latin typeface="+mn-lt"/>
              <a:ea typeface="+mn-ea"/>
              <a:cs typeface="+mn-cs"/>
            </a:rPr>
            <a:t> </a:t>
          </a:r>
        </a:p>
        <a:p>
          <a:r>
            <a:rPr lang="nl-BE" sz="1100">
              <a:solidFill>
                <a:schemeClr val="dk1"/>
              </a:solidFill>
              <a:effectLst/>
              <a:latin typeface="+mn-lt"/>
              <a:ea typeface="+mn-ea"/>
              <a:cs typeface="+mn-cs"/>
            </a:rPr>
            <a:t>Door de koppeling van de VAPZ &amp; PSP &amp; Arbeidsongeschiktheidsrente, </a:t>
          </a:r>
          <a:r>
            <a:rPr lang="nl-BE" sz="1100" b="1" u="sng">
              <a:solidFill>
                <a:schemeClr val="dk1"/>
              </a:solidFill>
              <a:effectLst/>
              <a:latin typeface="+mn-lt"/>
              <a:ea typeface="+mn-ea"/>
              <a:cs typeface="+mn-cs"/>
            </a:rPr>
            <a:t>geniet uw klant</a:t>
          </a:r>
          <a:r>
            <a:rPr lang="nl-BE" sz="1100">
              <a:solidFill>
                <a:schemeClr val="dk1"/>
              </a:solidFill>
              <a:effectLst/>
              <a:latin typeface="+mn-lt"/>
              <a:ea typeface="+mn-ea"/>
              <a:cs typeface="+mn-cs"/>
            </a:rPr>
            <a:t>:</a:t>
          </a:r>
        </a:p>
        <a:p>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 Zowel een mogelijkheid tot pensioenopbouw TAK21 als TAK23 bij de maatschappij die per type de beste voorwaarden geeft</a:t>
          </a:r>
        </a:p>
        <a:p>
          <a:pPr lvl="0"/>
          <a:r>
            <a:rPr lang="nl-BE" sz="1100">
              <a:solidFill>
                <a:schemeClr val="dk1"/>
              </a:solidFill>
              <a:effectLst/>
              <a:latin typeface="+mn-lt"/>
              <a:ea typeface="+mn-ea"/>
              <a:cs typeface="+mn-cs"/>
            </a:rPr>
            <a:t>- Grote belastingvermindering en minder te betalen sociale bijdrage</a:t>
          </a:r>
        </a:p>
        <a:p>
          <a:pPr lvl="0"/>
          <a:r>
            <a:rPr lang="nl-BE" sz="1100">
              <a:solidFill>
                <a:schemeClr val="dk1"/>
              </a:solidFill>
              <a:effectLst/>
              <a:latin typeface="+mn-lt"/>
              <a:ea typeface="+mn-ea"/>
              <a:cs typeface="+mn-cs"/>
            </a:rPr>
            <a:t>- De arbeidsongeschiktheidsrente bij de maatschappij met de beste waarborgen &amp; een super tarief</a:t>
          </a:r>
        </a:p>
        <a:p>
          <a:r>
            <a:rPr lang="nl-BE" sz="1100">
              <a:solidFill>
                <a:schemeClr val="dk1"/>
              </a:solidFill>
              <a:effectLst/>
              <a:latin typeface="+mn-lt"/>
              <a:ea typeface="+mn-ea"/>
              <a:cs typeface="+mn-cs"/>
            </a:rPr>
            <a:t> </a:t>
          </a:r>
        </a:p>
        <a:p>
          <a:r>
            <a:rPr lang="nl-BE" sz="1100" b="1" u="sng">
              <a:solidFill>
                <a:schemeClr val="dk1"/>
              </a:solidFill>
              <a:effectLst/>
              <a:latin typeface="+mn-lt"/>
              <a:ea typeface="+mn-ea"/>
              <a:cs typeface="+mn-cs"/>
            </a:rPr>
            <a:t>Uw voordeel:</a:t>
          </a:r>
        </a:p>
        <a:p>
          <a:endParaRPr lang="nl-BE" sz="1100">
            <a:solidFill>
              <a:schemeClr val="dk1"/>
            </a:solidFill>
            <a:effectLst/>
            <a:latin typeface="+mn-lt"/>
            <a:ea typeface="+mn-ea"/>
            <a:cs typeface="+mn-cs"/>
          </a:endParaRPr>
        </a:p>
        <a:p>
          <a:pPr lvl="0"/>
          <a:r>
            <a:rPr lang="nl-BE" sz="1100">
              <a:solidFill>
                <a:schemeClr val="dk1"/>
              </a:solidFill>
              <a:effectLst/>
              <a:latin typeface="+mn-lt"/>
              <a:ea typeface="+mn-ea"/>
              <a:cs typeface="+mn-cs"/>
            </a:rPr>
            <a:t>- Een tevreden en totaalklant</a:t>
          </a:r>
        </a:p>
        <a:p>
          <a:pPr lvl="0"/>
          <a:r>
            <a:rPr lang="nl-BE" sz="1100">
              <a:solidFill>
                <a:schemeClr val="dk1"/>
              </a:solidFill>
              <a:effectLst/>
              <a:latin typeface="+mn-lt"/>
              <a:ea typeface="+mn-ea"/>
              <a:cs typeface="+mn-cs"/>
            </a:rPr>
            <a:t>- Correcte vergoeding</a:t>
          </a:r>
        </a:p>
        <a:p>
          <a:pPr lvl="0"/>
          <a:r>
            <a:rPr lang="nl-BE" sz="1100">
              <a:solidFill>
                <a:schemeClr val="dk1"/>
              </a:solidFill>
              <a:effectLst/>
              <a:latin typeface="+mn-lt"/>
              <a:ea typeface="+mn-ea"/>
              <a:cs typeface="+mn-cs"/>
            </a:rPr>
            <a:t>- Snelheid </a:t>
          </a:r>
        </a:p>
        <a:p>
          <a:r>
            <a:rPr lang="nl-BE"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38099</xdr:colOff>
      <xdr:row>18</xdr:row>
      <xdr:rowOff>9525</xdr:rowOff>
    </xdr:from>
    <xdr:to>
      <xdr:col>5</xdr:col>
      <xdr:colOff>590550</xdr:colOff>
      <xdr:row>35</xdr:row>
      <xdr:rowOff>0</xdr:rowOff>
    </xdr:to>
    <xdr:graphicFrame macro="">
      <xdr:nvGraphicFramePr>
        <xdr:cNvPr id="4" name="Grafiek 3">
          <a:extLst>
            <a:ext uri="{FF2B5EF4-FFF2-40B4-BE49-F238E27FC236}">
              <a16:creationId xmlns:a16="http://schemas.microsoft.com/office/drawing/2014/main" id="{DBA8BE50-3DA8-4578-B702-12F99A1D2E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133351</xdr:colOff>
      <xdr:row>0</xdr:row>
      <xdr:rowOff>57150</xdr:rowOff>
    </xdr:from>
    <xdr:to>
      <xdr:col>6</xdr:col>
      <xdr:colOff>1</xdr:colOff>
      <xdr:row>2</xdr:row>
      <xdr:rowOff>163410</xdr:rowOff>
    </xdr:to>
    <xdr:pic>
      <xdr:nvPicPr>
        <xdr:cNvPr id="5" name="Afbeelding 4">
          <a:extLst>
            <a:ext uri="{FF2B5EF4-FFF2-40B4-BE49-F238E27FC236}">
              <a16:creationId xmlns:a16="http://schemas.microsoft.com/office/drawing/2014/main" id="{5DC933BE-7873-47D5-A28F-8394C65F1E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71851" y="57150"/>
          <a:ext cx="2495550" cy="58251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nancien.belgium.be/sites/default/files/downloads/111-tarieven-gemeentebelasting-2019.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F6958-6D0B-42EA-9FF8-5D24F42E99B5}">
  <dimension ref="A1:L42"/>
  <sheetViews>
    <sheetView workbookViewId="0">
      <selection activeCell="C28" sqref="C28"/>
    </sheetView>
  </sheetViews>
  <sheetFormatPr defaultRowHeight="15" x14ac:dyDescent="0.25"/>
  <cols>
    <col min="1" max="1" width="30" customWidth="1"/>
    <col min="2" max="2" width="24.5703125" customWidth="1"/>
    <col min="3" max="3" width="28.7109375" customWidth="1"/>
    <col min="4" max="4" width="9.5703125" bestFit="1" customWidth="1"/>
    <col min="5" max="5" width="9.42578125" bestFit="1" customWidth="1"/>
  </cols>
  <sheetData>
    <row r="1" spans="1:12" ht="26.25" x14ac:dyDescent="0.4">
      <c r="A1" s="52" t="s">
        <v>0</v>
      </c>
      <c r="B1" s="52"/>
      <c r="C1" s="52"/>
      <c r="D1" s="52"/>
      <c r="E1" s="52"/>
      <c r="F1" s="52"/>
      <c r="G1" s="46"/>
      <c r="H1" s="46"/>
    </row>
    <row r="2" spans="1:12" x14ac:dyDescent="0.25">
      <c r="B2" s="4"/>
      <c r="C2" s="4"/>
      <c r="D2" s="4"/>
      <c r="E2" s="4"/>
      <c r="F2" s="4"/>
      <c r="G2" s="4"/>
      <c r="H2" s="4"/>
      <c r="I2" s="4"/>
      <c r="J2" s="4"/>
      <c r="K2" s="4"/>
      <c r="L2" s="4"/>
    </row>
    <row r="3" spans="1:12" x14ac:dyDescent="0.25">
      <c r="A3" s="1" t="s">
        <v>1</v>
      </c>
      <c r="B3" s="53" t="s">
        <v>33</v>
      </c>
      <c r="C3" s="53"/>
      <c r="D3" s="4"/>
      <c r="E3" s="4"/>
      <c r="F3" s="4"/>
      <c r="G3" s="4"/>
      <c r="H3" s="4"/>
      <c r="I3" s="4"/>
      <c r="J3" s="4"/>
      <c r="K3" s="4"/>
      <c r="L3" s="4"/>
    </row>
    <row r="4" spans="1:12" x14ac:dyDescent="0.25">
      <c r="A4" s="3" t="s">
        <v>4</v>
      </c>
      <c r="B4" s="42">
        <v>0.05</v>
      </c>
      <c r="C4" s="4"/>
      <c r="D4" s="4"/>
      <c r="E4" s="4"/>
      <c r="F4" s="51"/>
      <c r="G4" s="4"/>
      <c r="H4" s="4"/>
      <c r="I4" s="4"/>
      <c r="J4" s="4"/>
      <c r="K4" s="4"/>
      <c r="L4" s="4"/>
    </row>
    <row r="5" spans="1:12" x14ac:dyDescent="0.25">
      <c r="A5" s="1" t="s">
        <v>2</v>
      </c>
      <c r="B5" s="43">
        <v>990</v>
      </c>
      <c r="C5" s="24">
        <f>IF(B5&gt;990,B5*0.25,B5*0.3)</f>
        <v>297</v>
      </c>
      <c r="D5" s="4"/>
      <c r="E5" s="4"/>
      <c r="F5" s="51"/>
      <c r="G5" s="4"/>
      <c r="H5" s="4"/>
      <c r="I5" s="4"/>
      <c r="J5" s="4"/>
      <c r="K5" s="4"/>
      <c r="L5" s="4"/>
    </row>
    <row r="6" spans="1:12" ht="33.75" customHeight="1" x14ac:dyDescent="0.25">
      <c r="A6" s="2" t="s">
        <v>15</v>
      </c>
      <c r="B6" s="43">
        <v>1000</v>
      </c>
      <c r="C6" s="24"/>
      <c r="D6" s="4"/>
      <c r="E6" s="4"/>
      <c r="F6" s="51"/>
      <c r="G6" s="4"/>
      <c r="H6" s="4"/>
      <c r="I6" s="4"/>
      <c r="J6" s="4"/>
      <c r="K6" s="4"/>
      <c r="L6" s="4"/>
    </row>
    <row r="7" spans="1:12" ht="48.75" customHeight="1" x14ac:dyDescent="0.25">
      <c r="A7" s="2" t="s">
        <v>32</v>
      </c>
      <c r="B7" s="43">
        <v>34000</v>
      </c>
      <c r="C7" s="28">
        <f>IF(B7&lt;23900,A15,IF(B7&lt;41360,A16,IF(B7&lt;60638.46,A17,IF(B7&lt;89361.89,A18,IF(B7&gt;89361.89,A19,A15)))))</f>
        <v>0.57233925000000008</v>
      </c>
      <c r="D7" s="4"/>
      <c r="E7" s="4"/>
      <c r="F7" s="51"/>
      <c r="G7" s="4"/>
      <c r="H7" s="4"/>
      <c r="I7" s="4"/>
      <c r="J7" s="4"/>
      <c r="K7" s="4"/>
      <c r="L7" s="4"/>
    </row>
    <row r="8" spans="1:12" x14ac:dyDescent="0.25">
      <c r="A8" s="4"/>
      <c r="B8" s="4"/>
      <c r="C8" s="4"/>
      <c r="D8" s="4"/>
      <c r="E8" s="4"/>
      <c r="F8" s="51"/>
      <c r="G8" s="4"/>
      <c r="H8" s="4"/>
    </row>
    <row r="9" spans="1:12" ht="15.75" thickBot="1" x14ac:dyDescent="0.3">
      <c r="A9" s="29">
        <f>SUM(B5,B6)</f>
        <v>1990</v>
      </c>
      <c r="B9" s="4"/>
      <c r="C9" s="4"/>
      <c r="D9" s="4"/>
      <c r="E9" s="4"/>
      <c r="F9" s="51"/>
      <c r="G9" s="4"/>
      <c r="H9" s="4"/>
    </row>
    <row r="10" spans="1:12" x14ac:dyDescent="0.25">
      <c r="A10" s="7" t="s">
        <v>3</v>
      </c>
      <c r="B10" s="6"/>
      <c r="C10" s="4"/>
      <c r="D10" s="4"/>
      <c r="E10" s="4"/>
      <c r="F10" s="4"/>
      <c r="G10" s="4"/>
      <c r="H10" s="4"/>
    </row>
    <row r="11" spans="1:12" x14ac:dyDescent="0.25">
      <c r="A11" s="8" t="s">
        <v>5</v>
      </c>
      <c r="B11" s="5">
        <f>C5*(1+B4)</f>
        <v>311.85000000000002</v>
      </c>
      <c r="C11" s="4"/>
      <c r="D11" s="4"/>
      <c r="E11" s="4"/>
      <c r="F11" s="4"/>
      <c r="G11" s="4"/>
      <c r="H11" s="4"/>
    </row>
    <row r="12" spans="1:12" x14ac:dyDescent="0.25">
      <c r="A12" s="8" t="s">
        <v>6</v>
      </c>
      <c r="B12" s="5">
        <f>B6*C7</f>
        <v>572.33925000000011</v>
      </c>
      <c r="C12" s="4"/>
      <c r="D12" s="4"/>
      <c r="E12" s="4"/>
      <c r="F12" s="4"/>
      <c r="G12" s="4"/>
      <c r="H12" s="4"/>
    </row>
    <row r="13" spans="1:12" ht="15.75" thickBot="1" x14ac:dyDescent="0.3">
      <c r="A13" s="44" t="s">
        <v>7</v>
      </c>
      <c r="B13" s="45">
        <f>SUM(B11:B12)</f>
        <v>884.18925000000013</v>
      </c>
      <c r="C13" s="4"/>
      <c r="D13" s="4"/>
      <c r="E13" s="4"/>
      <c r="F13" s="4"/>
    </row>
    <row r="14" spans="1:12" x14ac:dyDescent="0.25">
      <c r="A14" s="4"/>
      <c r="B14" s="24"/>
      <c r="C14" s="24"/>
      <c r="D14" s="24"/>
      <c r="E14" s="24"/>
      <c r="F14" s="4"/>
    </row>
    <row r="15" spans="1:12" x14ac:dyDescent="0.25">
      <c r="A15" s="25">
        <f>(40%*B15)*1.2113</f>
        <v>0.50874600000000003</v>
      </c>
      <c r="B15" s="25">
        <f>1+VALUE(B4)</f>
        <v>1.05</v>
      </c>
      <c r="C15" s="24"/>
      <c r="D15" s="24"/>
      <c r="E15" s="24"/>
      <c r="F15" s="4"/>
    </row>
    <row r="16" spans="1:12" x14ac:dyDescent="0.25">
      <c r="A16" s="25">
        <f>(45%*B15)*1.2113</f>
        <v>0.57233925000000008</v>
      </c>
      <c r="B16" s="24"/>
      <c r="C16" s="24"/>
      <c r="D16" s="24"/>
      <c r="E16" s="24"/>
      <c r="F16" s="51"/>
    </row>
    <row r="17" spans="1:8" x14ac:dyDescent="0.25">
      <c r="A17" s="25">
        <f>(50%*B15)*1.2113</f>
        <v>0.63593250000000001</v>
      </c>
      <c r="B17" s="24"/>
      <c r="C17" s="24"/>
      <c r="D17" s="24"/>
      <c r="E17" s="24"/>
      <c r="F17" s="51"/>
    </row>
    <row r="18" spans="1:8" x14ac:dyDescent="0.25">
      <c r="A18" s="25">
        <f>(50%*B15)*1.1459</f>
        <v>0.60159750000000001</v>
      </c>
      <c r="B18" s="26"/>
      <c r="C18" s="24"/>
      <c r="D18" s="24"/>
      <c r="E18" s="24"/>
      <c r="F18" s="51"/>
    </row>
    <row r="19" spans="1:8" x14ac:dyDescent="0.25">
      <c r="A19" s="25">
        <f>50%*B15</f>
        <v>0.52500000000000002</v>
      </c>
      <c r="B19" s="24"/>
      <c r="C19" s="24"/>
      <c r="D19" s="24"/>
      <c r="E19" s="24"/>
      <c r="F19" s="51"/>
    </row>
    <row r="20" spans="1:8" x14ac:dyDescent="0.25">
      <c r="A20" s="25"/>
      <c r="B20" s="24"/>
      <c r="C20" s="24" t="s">
        <v>14</v>
      </c>
      <c r="D20" s="24" t="s">
        <v>13</v>
      </c>
      <c r="E20" s="24" t="s">
        <v>12</v>
      </c>
      <c r="F20" s="51"/>
    </row>
    <row r="21" spans="1:8" x14ac:dyDescent="0.25">
      <c r="A21" s="24" t="s">
        <v>8</v>
      </c>
      <c r="B21" s="24" t="s">
        <v>11</v>
      </c>
      <c r="C21" s="27">
        <f>B13</f>
        <v>884.18925000000013</v>
      </c>
      <c r="D21" s="27">
        <f>E21-C21</f>
        <v>1105.8107499999999</v>
      </c>
      <c r="E21" s="27">
        <f>SUM(E22,E23)</f>
        <v>1990</v>
      </c>
      <c r="F21" s="51"/>
    </row>
    <row r="22" spans="1:8" x14ac:dyDescent="0.25">
      <c r="A22" s="24"/>
      <c r="B22" s="24"/>
      <c r="C22" s="24"/>
      <c r="D22" s="24"/>
      <c r="E22" s="24"/>
      <c r="F22" s="51"/>
    </row>
    <row r="23" spans="1:8" x14ac:dyDescent="0.25">
      <c r="A23" s="24"/>
      <c r="B23" s="24" t="s">
        <v>11</v>
      </c>
      <c r="C23" s="27">
        <f>B13</f>
        <v>884.18925000000013</v>
      </c>
      <c r="D23" s="27">
        <f>E23-C23</f>
        <v>1105.8107499999999</v>
      </c>
      <c r="E23" s="27">
        <f>SUM(E24,E25)</f>
        <v>1990</v>
      </c>
      <c r="F23" s="51"/>
    </row>
    <row r="24" spans="1:8" x14ac:dyDescent="0.25">
      <c r="A24" s="24"/>
      <c r="B24" s="24" t="s">
        <v>9</v>
      </c>
      <c r="C24" s="27">
        <f>B11</f>
        <v>311.85000000000002</v>
      </c>
      <c r="D24" s="27">
        <f>E24-C24</f>
        <v>678.15</v>
      </c>
      <c r="E24" s="27">
        <f>B5</f>
        <v>990</v>
      </c>
      <c r="F24" s="51"/>
    </row>
    <row r="25" spans="1:8" x14ac:dyDescent="0.25">
      <c r="A25" s="24"/>
      <c r="B25" s="24" t="s">
        <v>10</v>
      </c>
      <c r="C25" s="27">
        <f>B12</f>
        <v>572.33925000000011</v>
      </c>
      <c r="D25" s="27">
        <f>E25-C25</f>
        <v>427.66074999999989</v>
      </c>
      <c r="E25" s="27">
        <f>B6</f>
        <v>1000</v>
      </c>
      <c r="F25" s="51"/>
    </row>
    <row r="26" spans="1:8" x14ac:dyDescent="0.25">
      <c r="A26" s="24"/>
      <c r="B26" s="24"/>
      <c r="C26" s="24"/>
      <c r="D26" s="24"/>
      <c r="E26" s="24"/>
      <c r="F26" s="51"/>
    </row>
    <row r="27" spans="1:8" x14ac:dyDescent="0.25">
      <c r="A27" s="24"/>
      <c r="B27" s="24"/>
      <c r="C27" s="24"/>
      <c r="D27" s="24"/>
      <c r="E27" s="24"/>
    </row>
    <row r="28" spans="1:8" x14ac:dyDescent="0.25">
      <c r="A28" s="51"/>
      <c r="B28" s="51"/>
      <c r="C28" s="4"/>
      <c r="D28" s="4"/>
      <c r="E28" s="4"/>
    </row>
    <row r="29" spans="1:8" x14ac:dyDescent="0.25">
      <c r="A29" s="4"/>
      <c r="B29" s="4"/>
      <c r="C29" s="4"/>
      <c r="D29" s="4"/>
      <c r="E29" s="4"/>
      <c r="F29" s="4"/>
      <c r="G29" s="4"/>
      <c r="H29" s="4"/>
    </row>
    <row r="30" spans="1:8" x14ac:dyDescent="0.25">
      <c r="A30" s="4"/>
      <c r="B30" s="4"/>
      <c r="C30" s="4"/>
      <c r="D30" s="4"/>
      <c r="E30" s="4"/>
      <c r="F30" s="4"/>
      <c r="G30" s="4"/>
      <c r="H30" s="4"/>
    </row>
    <row r="31" spans="1:8" x14ac:dyDescent="0.25">
      <c r="A31" s="4"/>
      <c r="B31" s="4"/>
      <c r="C31" s="4"/>
      <c r="D31" s="4"/>
      <c r="E31" s="4"/>
      <c r="F31" s="4"/>
      <c r="G31" s="4"/>
      <c r="H31" s="4"/>
    </row>
    <row r="32" spans="1:8" x14ac:dyDescent="0.25">
      <c r="A32" s="4"/>
      <c r="B32" s="4"/>
      <c r="C32" s="4"/>
      <c r="D32" s="4"/>
      <c r="E32" s="4"/>
      <c r="F32" s="4"/>
      <c r="G32" s="4"/>
      <c r="H32" s="4"/>
    </row>
    <row r="33" spans="1:8" x14ac:dyDescent="0.25">
      <c r="A33" s="4"/>
      <c r="B33" s="4"/>
      <c r="C33" s="4"/>
      <c r="D33" s="4"/>
      <c r="E33" s="4"/>
      <c r="F33" s="4"/>
      <c r="G33" s="4"/>
      <c r="H33" s="4"/>
    </row>
    <row r="34" spans="1:8" x14ac:dyDescent="0.25">
      <c r="A34" s="4"/>
      <c r="B34" s="4"/>
      <c r="C34" s="4"/>
      <c r="D34" s="4"/>
      <c r="E34" s="4"/>
      <c r="F34" s="4"/>
      <c r="G34" s="4"/>
      <c r="H34" s="4"/>
    </row>
    <row r="35" spans="1:8" x14ac:dyDescent="0.25">
      <c r="A35" s="4"/>
      <c r="B35" s="4"/>
      <c r="C35" s="4"/>
      <c r="D35" s="4"/>
      <c r="E35" s="4"/>
      <c r="F35" s="4"/>
      <c r="G35" s="4"/>
      <c r="H35" s="4"/>
    </row>
    <row r="36" spans="1:8" x14ac:dyDescent="0.25">
      <c r="A36" s="4"/>
      <c r="B36" s="4"/>
      <c r="C36" s="4"/>
      <c r="D36" s="4"/>
      <c r="E36" s="4"/>
      <c r="F36" s="4"/>
      <c r="G36" s="4"/>
      <c r="H36" s="4"/>
    </row>
    <row r="37" spans="1:8" x14ac:dyDescent="0.25">
      <c r="A37" s="4"/>
      <c r="B37" s="4"/>
      <c r="C37" s="4"/>
      <c r="D37" s="4"/>
      <c r="E37" s="4"/>
      <c r="F37" s="4"/>
      <c r="G37" s="4"/>
      <c r="H37" s="4"/>
    </row>
    <row r="38" spans="1:8" x14ac:dyDescent="0.25">
      <c r="A38" s="4"/>
      <c r="B38" s="4"/>
      <c r="C38" s="4"/>
      <c r="D38" s="4"/>
      <c r="E38" s="4"/>
      <c r="F38" s="4"/>
      <c r="G38" s="4"/>
      <c r="H38" s="4"/>
    </row>
    <row r="39" spans="1:8" x14ac:dyDescent="0.25">
      <c r="A39" s="4"/>
      <c r="B39" s="4"/>
      <c r="C39" s="4"/>
      <c r="D39" s="4"/>
      <c r="E39" s="4"/>
      <c r="F39" s="4"/>
      <c r="G39" s="4"/>
      <c r="H39" s="4"/>
    </row>
    <row r="40" spans="1:8" x14ac:dyDescent="0.25">
      <c r="A40" s="4"/>
      <c r="B40" s="4"/>
      <c r="C40" s="4"/>
      <c r="D40" s="4"/>
      <c r="E40" s="4"/>
      <c r="F40" s="4"/>
      <c r="G40" s="4"/>
      <c r="H40" s="4"/>
    </row>
    <row r="41" spans="1:8" x14ac:dyDescent="0.25">
      <c r="A41" s="4"/>
      <c r="B41" s="4"/>
      <c r="C41" s="4"/>
      <c r="D41" s="4"/>
      <c r="E41" s="4"/>
      <c r="F41" s="4"/>
      <c r="G41" s="4"/>
      <c r="H41" s="4"/>
    </row>
    <row r="42" spans="1:8" x14ac:dyDescent="0.25">
      <c r="A42" s="4"/>
      <c r="B42" s="4"/>
      <c r="C42" s="4"/>
      <c r="D42" s="4"/>
      <c r="E42" s="4"/>
      <c r="F42" s="4"/>
      <c r="G42" s="4"/>
      <c r="H42" s="4"/>
    </row>
  </sheetData>
  <mergeCells count="2">
    <mergeCell ref="A1:F1"/>
    <mergeCell ref="B3:C3"/>
  </mergeCells>
  <hyperlinks>
    <hyperlink ref="A4" r:id="rId1" xr:uid="{4B3D7172-117D-4772-993C-590282F5D8D6}"/>
  </hyperlinks>
  <pageMargins left="0.7" right="0.7"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0ABE0-6DE9-480B-A5FD-9ADCC2690DFF}">
  <dimension ref="A2:I41"/>
  <sheetViews>
    <sheetView showGridLines="0" tabSelected="1" workbookViewId="0">
      <selection activeCell="A8" sqref="A8"/>
    </sheetView>
  </sheetViews>
  <sheetFormatPr defaultColWidth="9.140625" defaultRowHeight="15" x14ac:dyDescent="0.25"/>
  <cols>
    <col min="1" max="1" width="26.5703125" style="9" customWidth="1"/>
    <col min="2" max="2" width="18.5703125" style="9" customWidth="1"/>
    <col min="3" max="16384" width="9.140625" style="9"/>
  </cols>
  <sheetData>
    <row r="2" spans="1:9" ht="23.25" x14ac:dyDescent="0.35">
      <c r="A2" s="54" t="s">
        <v>18</v>
      </c>
      <c r="B2" s="55"/>
      <c r="C2" s="55"/>
      <c r="D2" s="14"/>
    </row>
    <row r="4" spans="1:9" x14ac:dyDescent="0.25">
      <c r="A4" s="47" t="s">
        <v>16</v>
      </c>
      <c r="B4" s="48"/>
      <c r="C4" s="48"/>
      <c r="D4" s="48"/>
      <c r="E4" s="48"/>
      <c r="F4" s="47"/>
      <c r="G4" s="22"/>
      <c r="H4" s="12"/>
      <c r="I4" s="12"/>
    </row>
    <row r="5" spans="1:9" ht="15.75" thickBot="1" x14ac:dyDescent="0.3">
      <c r="G5" s="12"/>
      <c r="H5" s="12"/>
      <c r="I5" s="12"/>
    </row>
    <row r="6" spans="1:9" x14ac:dyDescent="0.25">
      <c r="A6" s="16" t="s">
        <v>17</v>
      </c>
      <c r="B6" s="17"/>
      <c r="C6" s="17"/>
      <c r="D6" s="17"/>
      <c r="E6" s="17"/>
      <c r="F6" s="18"/>
      <c r="G6" s="15"/>
      <c r="H6" s="15"/>
      <c r="I6" s="15"/>
    </row>
    <row r="7" spans="1:9" x14ac:dyDescent="0.25">
      <c r="A7" s="49" t="s">
        <v>34</v>
      </c>
      <c r="B7" s="56"/>
      <c r="C7" s="56"/>
      <c r="D7" s="56"/>
      <c r="E7" s="56"/>
      <c r="F7" s="57"/>
      <c r="G7" s="10"/>
      <c r="H7" s="11"/>
      <c r="I7" s="11"/>
    </row>
    <row r="8" spans="1:9" x14ac:dyDescent="0.25">
      <c r="A8" s="49" t="s">
        <v>29</v>
      </c>
      <c r="B8" s="10"/>
      <c r="C8" s="10"/>
      <c r="D8" s="10"/>
      <c r="E8" s="10"/>
      <c r="F8" s="19"/>
      <c r="G8" s="10"/>
      <c r="H8" s="11"/>
      <c r="I8" s="11"/>
    </row>
    <row r="9" spans="1:9" x14ac:dyDescent="0.25">
      <c r="A9" s="49" t="s">
        <v>30</v>
      </c>
      <c r="B9" s="10"/>
      <c r="C9" s="10"/>
      <c r="D9" s="10"/>
      <c r="E9" s="10"/>
      <c r="F9" s="19"/>
      <c r="G9" s="10"/>
      <c r="H9" s="11"/>
      <c r="I9" s="11"/>
    </row>
    <row r="10" spans="1:9" ht="15.75" thickBot="1" x14ac:dyDescent="0.3">
      <c r="A10" s="50" t="s">
        <v>31</v>
      </c>
      <c r="B10" s="20"/>
      <c r="C10" s="20"/>
      <c r="D10" s="20"/>
      <c r="E10" s="20"/>
      <c r="F10" s="21"/>
      <c r="G10" s="10"/>
      <c r="H10" s="11"/>
      <c r="I10" s="11"/>
    </row>
    <row r="11" spans="1:9" x14ac:dyDescent="0.25">
      <c r="A11" s="13"/>
    </row>
    <row r="12" spans="1:9" x14ac:dyDescent="0.25">
      <c r="A12" s="30" t="s">
        <v>19</v>
      </c>
      <c r="B12" s="31" t="str">
        <f xml:space="preserve"> 'COMBI PSP VAPZ'!$B$3</f>
        <v>Rik Desmul</v>
      </c>
      <c r="C12" s="32"/>
      <c r="D12" s="32"/>
      <c r="E12" s="32"/>
      <c r="F12" s="32"/>
    </row>
    <row r="13" spans="1:9" x14ac:dyDescent="0.25">
      <c r="A13" s="30" t="s">
        <v>20</v>
      </c>
      <c r="B13" s="33">
        <f xml:space="preserve"> 'COMBI PSP VAPZ'!$B$5</f>
        <v>990</v>
      </c>
      <c r="C13" s="32"/>
      <c r="D13" s="32"/>
      <c r="E13" s="32"/>
      <c r="F13" s="32"/>
    </row>
    <row r="14" spans="1:9" x14ac:dyDescent="0.25">
      <c r="A14" s="30" t="s">
        <v>21</v>
      </c>
      <c r="B14" s="34">
        <f xml:space="preserve">  'COMBI PSP VAPZ'!$B$6</f>
        <v>1000</v>
      </c>
      <c r="C14" s="32"/>
      <c r="D14" s="32"/>
      <c r="E14" s="32"/>
      <c r="F14" s="32"/>
    </row>
    <row r="15" spans="1:9" x14ac:dyDescent="0.25">
      <c r="A15" s="30"/>
      <c r="B15" s="35"/>
      <c r="C15" s="32"/>
      <c r="D15" s="32"/>
      <c r="E15" s="32"/>
      <c r="F15" s="32"/>
    </row>
    <row r="16" spans="1:9" x14ac:dyDescent="0.25">
      <c r="A16" s="36" t="s">
        <v>26</v>
      </c>
      <c r="B16" s="34">
        <f>'COMBI PSP VAPZ'!$A$9</f>
        <v>1990</v>
      </c>
      <c r="C16" s="32"/>
      <c r="D16" s="32"/>
      <c r="E16" s="32"/>
      <c r="F16" s="32"/>
    </row>
    <row r="17" spans="1:6" x14ac:dyDescent="0.25">
      <c r="A17" s="30"/>
      <c r="B17" s="37"/>
      <c r="C17" s="32"/>
      <c r="D17" s="32"/>
      <c r="E17" s="32"/>
      <c r="F17" s="32"/>
    </row>
    <row r="18" spans="1:6" ht="124.5" customHeight="1" x14ac:dyDescent="0.25">
      <c r="A18" s="38" t="s">
        <v>25</v>
      </c>
      <c r="B18" s="58" t="s">
        <v>27</v>
      </c>
      <c r="C18" s="59"/>
      <c r="D18" s="59"/>
      <c r="E18" s="59"/>
      <c r="F18" s="59"/>
    </row>
    <row r="19" spans="1:6" ht="30" customHeight="1" x14ac:dyDescent="0.25">
      <c r="A19" s="39" t="s">
        <v>22</v>
      </c>
      <c r="B19" s="32"/>
      <c r="C19" s="32"/>
      <c r="D19" s="32"/>
      <c r="E19" s="32"/>
      <c r="F19" s="32"/>
    </row>
    <row r="20" spans="1:6" x14ac:dyDescent="0.25">
      <c r="A20" s="40"/>
      <c r="B20" s="32"/>
      <c r="C20" s="32"/>
      <c r="D20" s="32"/>
      <c r="E20" s="32"/>
      <c r="F20" s="32"/>
    </row>
    <row r="21" spans="1:6" x14ac:dyDescent="0.25">
      <c r="A21" s="40"/>
      <c r="B21" s="32"/>
      <c r="C21" s="32"/>
      <c r="D21" s="32"/>
      <c r="E21" s="32"/>
      <c r="F21" s="32"/>
    </row>
    <row r="22" spans="1:6" x14ac:dyDescent="0.25">
      <c r="A22" s="40"/>
      <c r="B22" s="32"/>
      <c r="C22" s="32"/>
      <c r="D22" s="32"/>
      <c r="E22" s="32"/>
      <c r="F22" s="32"/>
    </row>
    <row r="23" spans="1:6" x14ac:dyDescent="0.25">
      <c r="A23" s="40"/>
      <c r="B23" s="32"/>
      <c r="C23" s="32"/>
      <c r="D23" s="32"/>
      <c r="E23" s="32"/>
      <c r="F23" s="32"/>
    </row>
    <row r="24" spans="1:6" x14ac:dyDescent="0.25">
      <c r="A24" s="40"/>
      <c r="B24" s="32"/>
      <c r="C24" s="32"/>
      <c r="D24" s="32"/>
      <c r="E24" s="32"/>
      <c r="F24" s="32"/>
    </row>
    <row r="25" spans="1:6" x14ac:dyDescent="0.25">
      <c r="A25" s="40"/>
      <c r="B25" s="32"/>
      <c r="C25" s="32"/>
      <c r="D25" s="32"/>
      <c r="E25" s="32"/>
      <c r="F25" s="32"/>
    </row>
    <row r="26" spans="1:6" x14ac:dyDescent="0.25">
      <c r="A26" s="40"/>
      <c r="B26" s="32"/>
      <c r="C26" s="32"/>
      <c r="D26" s="32"/>
      <c r="E26" s="32"/>
      <c r="F26" s="32"/>
    </row>
    <row r="27" spans="1:6" x14ac:dyDescent="0.25">
      <c r="A27" s="40"/>
      <c r="B27" s="32"/>
      <c r="C27" s="32"/>
      <c r="D27" s="32"/>
      <c r="E27" s="32"/>
      <c r="F27" s="32"/>
    </row>
    <row r="28" spans="1:6" x14ac:dyDescent="0.25">
      <c r="A28" s="40"/>
      <c r="B28" s="32"/>
      <c r="C28" s="32"/>
      <c r="D28" s="32"/>
      <c r="E28" s="32"/>
      <c r="F28" s="32"/>
    </row>
    <row r="29" spans="1:6" x14ac:dyDescent="0.25">
      <c r="A29" s="40"/>
      <c r="B29" s="32"/>
      <c r="C29" s="32"/>
      <c r="D29" s="32"/>
      <c r="E29" s="32"/>
      <c r="F29" s="32"/>
    </row>
    <row r="30" spans="1:6" x14ac:dyDescent="0.25">
      <c r="A30" s="40"/>
      <c r="B30" s="32"/>
      <c r="C30" s="32"/>
      <c r="D30" s="32"/>
      <c r="E30" s="32"/>
      <c r="F30" s="32"/>
    </row>
    <row r="31" spans="1:6" x14ac:dyDescent="0.25">
      <c r="A31" s="40"/>
      <c r="B31" s="32"/>
      <c r="C31" s="32"/>
      <c r="D31" s="32"/>
      <c r="E31" s="32"/>
      <c r="F31" s="32"/>
    </row>
    <row r="32" spans="1:6" x14ac:dyDescent="0.25">
      <c r="A32" s="40"/>
      <c r="B32" s="32"/>
      <c r="C32" s="32"/>
      <c r="D32" s="32"/>
      <c r="E32" s="32"/>
      <c r="F32" s="32"/>
    </row>
    <row r="33" spans="1:9" x14ac:dyDescent="0.25">
      <c r="A33" s="40"/>
      <c r="B33" s="32"/>
      <c r="C33" s="32"/>
      <c r="D33" s="32"/>
      <c r="E33" s="32"/>
      <c r="F33" s="32"/>
    </row>
    <row r="34" spans="1:9" x14ac:dyDescent="0.25">
      <c r="A34" s="40"/>
      <c r="B34" s="32"/>
      <c r="C34" s="32"/>
      <c r="D34" s="32"/>
      <c r="E34" s="32"/>
      <c r="F34" s="32"/>
    </row>
    <row r="35" spans="1:9" x14ac:dyDescent="0.25">
      <c r="A35" s="40"/>
      <c r="B35" s="32"/>
      <c r="C35" s="32"/>
      <c r="D35" s="32"/>
      <c r="E35" s="32"/>
      <c r="F35" s="32"/>
    </row>
    <row r="36" spans="1:9" x14ac:dyDescent="0.25">
      <c r="A36" s="30" t="s">
        <v>23</v>
      </c>
      <c r="B36" s="32" t="str">
        <f>"Uw totaal fiscaal voordeel per jaar bedraagt "&amp;TEXT('COMBI PSP VAPZ'!B13,"€ ####,00")</f>
        <v>Uw totaal fiscaal voordeel per jaar bedraagt € 884,19</v>
      </c>
      <c r="C36" s="32"/>
      <c r="D36" s="32"/>
      <c r="E36" s="32"/>
      <c r="F36" s="32"/>
    </row>
    <row r="37" spans="1:9" x14ac:dyDescent="0.25">
      <c r="A37" s="30" t="s">
        <v>24</v>
      </c>
      <c r="B37" s="41" t="str">
        <f>"U betaalt jaarlijks netto slechts "&amp;TEXT('COMBI PSP VAPZ'!D21,"€ ####,00")</f>
        <v>U betaalt jaarlijks netto slechts € 1105,81</v>
      </c>
      <c r="C37" s="32"/>
      <c r="D37" s="32"/>
      <c r="E37" s="32"/>
      <c r="F37" s="32"/>
    </row>
    <row r="38" spans="1:9" x14ac:dyDescent="0.25">
      <c r="A38" s="32"/>
      <c r="B38" s="32"/>
      <c r="C38" s="32"/>
      <c r="D38" s="32"/>
      <c r="E38" s="32"/>
      <c r="F38" s="32"/>
    </row>
    <row r="39" spans="1:9" x14ac:dyDescent="0.25">
      <c r="A39" s="60" t="s">
        <v>28</v>
      </c>
      <c r="B39" s="61"/>
      <c r="C39" s="61"/>
      <c r="D39" s="61"/>
      <c r="E39" s="61"/>
      <c r="F39" s="61"/>
      <c r="G39" s="23"/>
      <c r="H39" s="23"/>
      <c r="I39" s="23"/>
    </row>
    <row r="40" spans="1:9" x14ac:dyDescent="0.25">
      <c r="A40" s="61"/>
      <c r="B40" s="61"/>
      <c r="C40" s="61"/>
      <c r="D40" s="61"/>
      <c r="E40" s="61"/>
      <c r="F40" s="61"/>
    </row>
    <row r="41" spans="1:9" x14ac:dyDescent="0.25">
      <c r="A41" s="61"/>
      <c r="B41" s="61"/>
      <c r="C41" s="61"/>
      <c r="D41" s="61"/>
      <c r="E41" s="61"/>
      <c r="F41" s="61"/>
    </row>
  </sheetData>
  <sheetProtection algorithmName="SHA-512" hashValue="9jDsU/6HnKnNtfpLUQ2HfFpo0N04UbvjdYbY3n/R4SYeB/SKQNi9vBKUczEduKY0BgA9lZE7/H+fEFDxDD0M2w==" saltValue="pUjSLFHZwr1J0WvY7AgdtQ==" spinCount="100000" sheet="1" objects="1" scenarios="1"/>
  <mergeCells count="4">
    <mergeCell ref="A2:C2"/>
    <mergeCell ref="B7:F7"/>
    <mergeCell ref="B18:F18"/>
    <mergeCell ref="A39:F4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A319-A9DA-477E-81A7-96C6427BFDF7}">
  <dimension ref="A1:G23"/>
  <sheetViews>
    <sheetView workbookViewId="0">
      <selection activeCell="F16" sqref="F16"/>
    </sheetView>
  </sheetViews>
  <sheetFormatPr defaultRowHeight="15" x14ac:dyDescent="0.25"/>
  <sheetData>
    <row r="1" spans="1:7" x14ac:dyDescent="0.25">
      <c r="A1" s="4"/>
      <c r="B1" s="4"/>
      <c r="C1" s="4"/>
      <c r="D1" s="4"/>
      <c r="E1" s="4"/>
      <c r="F1" s="4"/>
      <c r="G1" s="4"/>
    </row>
    <row r="2" spans="1:7" x14ac:dyDescent="0.25">
      <c r="A2" s="4"/>
      <c r="B2" s="4"/>
      <c r="C2" s="4"/>
      <c r="D2" s="4"/>
      <c r="E2" s="4"/>
      <c r="F2" s="4"/>
      <c r="G2" s="4"/>
    </row>
    <row r="3" spans="1:7" x14ac:dyDescent="0.25">
      <c r="A3" s="4"/>
      <c r="B3" s="4"/>
      <c r="C3" s="4"/>
      <c r="D3" s="4"/>
      <c r="E3" s="4"/>
      <c r="F3" s="4"/>
      <c r="G3" s="4"/>
    </row>
    <row r="4" spans="1:7" x14ac:dyDescent="0.25">
      <c r="A4" s="4"/>
      <c r="B4" s="4"/>
      <c r="C4" s="4"/>
      <c r="D4" s="4"/>
      <c r="E4" s="4"/>
      <c r="F4" s="4"/>
      <c r="G4" s="4"/>
    </row>
    <row r="5" spans="1:7" x14ac:dyDescent="0.25">
      <c r="A5" s="4"/>
      <c r="B5" s="4"/>
      <c r="C5" s="4"/>
      <c r="D5" s="4"/>
      <c r="E5" s="4"/>
      <c r="F5" s="4"/>
      <c r="G5" s="4"/>
    </row>
    <row r="6" spans="1:7" x14ac:dyDescent="0.25">
      <c r="A6" s="4"/>
      <c r="B6" s="4"/>
      <c r="C6" s="4"/>
      <c r="D6" s="4"/>
      <c r="E6" s="4"/>
      <c r="F6" s="4"/>
      <c r="G6" s="4"/>
    </row>
    <row r="7" spans="1:7" x14ac:dyDescent="0.25">
      <c r="A7" s="4"/>
      <c r="B7" s="4"/>
      <c r="C7" s="4"/>
      <c r="D7" s="4"/>
      <c r="E7" s="4"/>
      <c r="F7" s="4"/>
      <c r="G7" s="4"/>
    </row>
    <row r="8" spans="1:7" x14ac:dyDescent="0.25">
      <c r="A8" s="4"/>
      <c r="B8" s="4"/>
      <c r="C8" s="4"/>
      <c r="D8" s="4"/>
      <c r="E8" s="4"/>
      <c r="F8" s="4"/>
      <c r="G8" s="4"/>
    </row>
    <row r="9" spans="1:7" x14ac:dyDescent="0.25">
      <c r="A9" s="4"/>
      <c r="B9" s="4"/>
      <c r="C9" s="4"/>
      <c r="D9" s="4"/>
      <c r="E9" s="4"/>
      <c r="F9" s="4"/>
      <c r="G9" s="4"/>
    </row>
    <row r="10" spans="1:7" x14ac:dyDescent="0.25">
      <c r="A10" s="4"/>
      <c r="B10" s="4"/>
      <c r="C10" s="4"/>
      <c r="D10" s="4"/>
      <c r="E10" s="4"/>
      <c r="F10" s="4"/>
      <c r="G10" s="4"/>
    </row>
    <row r="11" spans="1:7" x14ac:dyDescent="0.25">
      <c r="A11" s="4"/>
      <c r="B11" s="4"/>
      <c r="C11" s="4"/>
      <c r="D11" s="4"/>
      <c r="E11" s="4"/>
      <c r="F11" s="4"/>
      <c r="G11" s="4"/>
    </row>
    <row r="12" spans="1:7" x14ac:dyDescent="0.25">
      <c r="A12" s="4"/>
      <c r="B12" s="4"/>
      <c r="C12" s="4"/>
      <c r="D12" s="4"/>
      <c r="E12" s="4"/>
      <c r="F12" s="4"/>
      <c r="G12" s="4"/>
    </row>
    <row r="13" spans="1:7" x14ac:dyDescent="0.25">
      <c r="A13" s="4"/>
      <c r="B13" s="4"/>
      <c r="C13" s="4"/>
      <c r="D13" s="4"/>
      <c r="E13" s="4"/>
      <c r="F13" s="4"/>
      <c r="G13" s="4"/>
    </row>
    <row r="14" spans="1:7" x14ac:dyDescent="0.25">
      <c r="A14" s="4"/>
      <c r="B14" s="4"/>
      <c r="C14" s="4"/>
      <c r="D14" s="4"/>
      <c r="E14" s="4"/>
      <c r="F14" s="4"/>
      <c r="G14" s="4"/>
    </row>
    <row r="15" spans="1:7" x14ac:dyDescent="0.25">
      <c r="A15" s="4"/>
      <c r="B15" s="4"/>
      <c r="C15" s="4"/>
      <c r="D15" s="4"/>
      <c r="E15" s="4"/>
      <c r="F15" s="4"/>
      <c r="G15" s="4"/>
    </row>
    <row r="16" spans="1:7" x14ac:dyDescent="0.25">
      <c r="A16" s="4"/>
      <c r="B16" s="4"/>
      <c r="C16" s="4"/>
      <c r="D16" s="4"/>
      <c r="E16" s="4"/>
      <c r="F16" s="4"/>
      <c r="G16" s="4"/>
    </row>
    <row r="17" spans="1:7" x14ac:dyDescent="0.25">
      <c r="A17" s="4"/>
      <c r="B17" s="4"/>
      <c r="C17" s="4"/>
      <c r="D17" s="4"/>
      <c r="E17" s="4"/>
      <c r="F17" s="4"/>
      <c r="G17" s="4"/>
    </row>
    <row r="18" spans="1:7" x14ac:dyDescent="0.25">
      <c r="A18" s="4"/>
      <c r="B18" s="4"/>
      <c r="C18" s="4"/>
      <c r="D18" s="4"/>
      <c r="E18" s="4"/>
      <c r="F18" s="4"/>
      <c r="G18" s="4"/>
    </row>
    <row r="19" spans="1:7" x14ac:dyDescent="0.25">
      <c r="A19" s="4"/>
      <c r="B19" s="4"/>
      <c r="C19" s="4"/>
      <c r="D19" s="4"/>
      <c r="E19" s="4"/>
      <c r="F19" s="4"/>
      <c r="G19" s="4"/>
    </row>
    <row r="20" spans="1:7" x14ac:dyDescent="0.25">
      <c r="A20" s="4"/>
      <c r="B20" s="4"/>
      <c r="C20" s="4"/>
      <c r="D20" s="4"/>
      <c r="E20" s="4"/>
      <c r="F20" s="4"/>
      <c r="G20" s="4"/>
    </row>
    <row r="21" spans="1:7" x14ac:dyDescent="0.25">
      <c r="A21" s="4"/>
      <c r="B21" s="4"/>
      <c r="C21" s="4"/>
      <c r="D21" s="4"/>
      <c r="E21" s="4"/>
      <c r="F21" s="4"/>
      <c r="G21" s="4"/>
    </row>
    <row r="22" spans="1:7" x14ac:dyDescent="0.25">
      <c r="A22" s="4"/>
      <c r="B22" s="4"/>
      <c r="C22" s="4"/>
      <c r="D22" s="4"/>
      <c r="E22" s="4"/>
      <c r="F22" s="4"/>
      <c r="G22" s="4"/>
    </row>
    <row r="23" spans="1:7" x14ac:dyDescent="0.25">
      <c r="A23" s="4"/>
      <c r="B23" s="4"/>
      <c r="C23" s="4"/>
      <c r="D23" s="4"/>
      <c r="E23" s="4"/>
      <c r="F23" s="4"/>
      <c r="G23"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COMBI PSP VAPZ</vt:lpstr>
      <vt:lpstr>AFDRUK COMBI PSP VAPZ</vt: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TCR</dc:creator>
  <cp:lastModifiedBy>TCR</cp:lastModifiedBy>
  <cp:lastPrinted>2021-02-17T09:19:52Z</cp:lastPrinted>
  <dcterms:created xsi:type="dcterms:W3CDTF">2020-03-20T08:57:56Z</dcterms:created>
  <dcterms:modified xsi:type="dcterms:W3CDTF">2021-02-17T09:20:35Z</dcterms:modified>
</cp:coreProperties>
</file>